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92" documentId="13_ncr:1_{F6CB121F-512D-4AA6-A0C1-0FB36C537598}" xr6:coauthVersionLast="47" xr6:coauthVersionMax="47" xr10:uidLastSave="{CE1ACFF1-6F55-4CD9-98EF-12649F7F36C3}"/>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<sst xmlns="http://schemas.openxmlformats.org/spreadsheetml/2006/main" count="179035" uniqueCount="39110">
  <si>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</si>
  <si>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</si>
  <si>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</si>
  <si>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</si>
  <si>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</si>
  <si>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</si>
  <si>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</si>
  <si>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</si>
  <si>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</si>
  <si>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</si>
  <si>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</si>
  <si>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</si>
  <si>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</si>
  <si>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</si>
  <si>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</si>
  <si>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</si>
  <si>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</si>
  <si>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</si>
  <si>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</si>
  <si>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</si>
  <si>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</si>
  <si>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</si>
  <si>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</si>
  <si>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</si>
  <si>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</si>
  <si>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</si>
  <si>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</si>
  <si>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</si>
  <si>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</si>
  <si>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</si>
  <si>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</si>
  <si>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</si>
  <si>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</si>
  <si>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</si>
  <si>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</si>
  <si>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</si>
  <si>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</si>
  <si>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</si>
  <si>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</si>
  <si>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</si>
  <si>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</si>
  <si>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</si>
  <si>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</si>
  <si>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</si>
  <si>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</si>
  <si>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</si>
  <si>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</si>
  <si>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</si>
  <si>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</si>
  <si>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</si>
  <si>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</si>
  <si>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</si>
  <si>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</si>
  <si>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</si>
  <si>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</si>
  <si>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</si>
  <si>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</si>
  <si>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</si>
  <si>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</si>
  <si>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</si>
  <si>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</si>
  <si>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</si>
  <si>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</si>
  <si>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</si>
  <si>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</si>
  <si>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</si>
  <si>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</si>
  <si>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</si>
  <si>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</si>
  <si>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</si>
  <si>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</si>
  <si>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</si>
  <si>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</si>
  <si>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</si>
  <si>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</si>
  <si>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</si>
  <si>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</si>
  <si>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</si>
  <si>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</si>
  <si>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</si>
  <si>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</si>
  <si>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</si>
  <si>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</si>
  <si>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</si>
  <si>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</si>
  <si>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</si>
  <si>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</si>
  <si>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</si>
  <si>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</si>
  <si>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</si>
  <si>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</si>
  <si>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</si>
  <si>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</si>
  <si>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</si>
  <si>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</si>
  <si>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</si>
  <si>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</si>
  <si>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</si>
  <si>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</si>
  <si>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</si>
  <si>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</si>
  <si>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</si>
  <si>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</si>
  <si>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</si>
  <si>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</si>
  <si>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</si>
  <si>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</si>
  <si>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</si>
  <si>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</si>
  <si>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</si>
  <si>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</si>
  <si>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</si>
  <si>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</si>
  <si>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</si>
  <si>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</si>
  <si>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</si>
  <si>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</si>
  <si>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</si>
  <si>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</si>
  <si>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</si>
  <si>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</si>
  <si>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</si>
  <si>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</si>
  <si>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</si>
  <si>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</si>
  <si>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</si>
  <si>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</si>
  <si>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</si>
  <si>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</si>
  <si>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</si>
  <si>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</si>
  <si>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</si>
  <si>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</si>
  <si>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</si>
  <si>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</si>
  <si>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</si>
  <si>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</si>
  <si>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</si>
  <si>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</si>
  <si>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</si>
  <si>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</si>
  <si>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</si>
  <si>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</si>
  <si>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</si>
  <si>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</si>
  <si>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</si>
  <si>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</si>
  <si>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</si>
  <si>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</si>
  <si>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</si>
  <si>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</si>
  <si>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</si>
  <si>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</si>
  <si>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</si>
  <si>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</si>
  <si>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</si>
  <si>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</si>
  <si>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</si>
  <si>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</si>
  <si>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</si>
  <si>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</si>
  <si>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</si>
  <si>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</si>
  <si>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</si>
  <si>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</si>
  <si>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</si>
  <si>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</si>
  <si>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</si>
  <si>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</si>
  <si>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</si>
  <si>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</si>
  <si>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</si>
  <si>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</si>
  <si>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</si>
  <si>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</si>
  <si>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</si>
  <si>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</si>
  <si>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</si>
  <si>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</si>
  <si>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</si>
  <si>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</si>
  <si>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</si>
  <si>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</si>
  <si>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</si>
  <si>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</si>
  <si>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</si>
  <si>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</si>
  <si>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</si>
  <si>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</si>
  <si>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</si>
  <si>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</si>
  <si>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</si>
  <si>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</si>
  <si>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</si>
  <si>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</si>
  <si>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</si>
  <si>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</si>
  <si>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</si>
  <si>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</si>
  <si>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</si>
  <si>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</si>
  <si>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</si>
  <si>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</si>
  <si>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</si>
  <si>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</si>
  <si>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</si>
  <si>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</si>
  <si>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</si>
  <si>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</si>
  <si>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</si>
  <si>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</si>
  <si>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</si>
  <si>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</si>
  <si>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</si>
  <si>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</si>
  <si>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</si>
  <si>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</si>
  <si>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</si>
  <si>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</si>
  <si>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</si>
  <si>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</si>
  <si>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</si>
  <si>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</si>
  <si>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</si>
  <si>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</si>
  <si>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</si>
  <si>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</si>
  <si>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</si>
  <si>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</si>
  <si>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</si>
  <si>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</si>
  <si>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</si>
  <si>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</si>
  <si>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</si>
  <si>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</si>
  <si>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</si>
  <si>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</si>
  <si>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</si>
  <si>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</si>
  <si>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</si>
  <si>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</si>
  <si>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</si>
  <si>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</si>
  <si>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</si>
  <si>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</si>
  <si>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</si>
  <si>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</si>
  <si>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</si>
  <si>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</si>
  <si>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</si>
  <si>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</si>
  <si>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</si>
  <si>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</si>
  <si>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</si>
  <si>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</si>
  <si>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</si>
  <si>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</si>
  <si>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</si>
  <si>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</si>
  <si>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</si>
  <si>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</si>
  <si>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</si>
  <si>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</si>
  <si>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</si>
  <si>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</si>
  <si>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</si>
  <si>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</si>
  <si>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</si>
  <si>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</si>
  <si>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</si>
  <si>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</si>
  <si>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</si>
  <si>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</si>
  <si>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</si>
  <si>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</si>
  <si>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</si>
  <si>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</si>
  <si>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</si>
  <si>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</si>
  <si>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</si>
  <si>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</si>
  <si>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</si>
  <si>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</si>
  <si>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</si>
  <si>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</si>
  <si>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</si>
  <si>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</si>
  <si>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</si>
  <si>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</si>
  <si>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</si>
  <si>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</si>
  <si>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</si>
  <si>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</si>
  <si>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</si>
  <si>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</si>
  <si>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</si>
  <si>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</si>
  <si>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</si>
  <si>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</si>
  <si>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</si>
  <si>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</si>
  <si>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</si>
  <si>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</si>
  <si>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</si>
  <si>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</si>
  <si>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</si>
  <si>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</si>
  <si>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</si>
  <si>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</si>
  <si>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</si>
  <si>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</si>
  <si>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</si>
  <si>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</si>
  <si>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</si>
  <si>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</si>
  <si>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</si>
  <si>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</si>
  <si>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</si>
  <si>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</si>
  <si>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</si>
  <si>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</si>
  <si>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</si>
  <si>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</si>
  <si>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</si>
  <si>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</si>
  <si>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</si>
  <si>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</si>
  <si>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</si>
  <si>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</si>
  <si>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</si>
  <si>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</si>
  <si>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</si>
  <si>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</si>
  <si>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</si>
  <si>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</si>
  <si>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</si>
  <si>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</si>
  <si>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</si>
  <si>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</si>
  <si>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</si>
  <si>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</si>
  <si>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</si>
  <si>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</si>
  <si>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</si>
  <si>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</si>
  <si>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</si>
  <si>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</si>
  <si>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</si>
  <si>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</si>
  <si>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</si>
  <si>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</si>
  <si>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</si>
  <si>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</si>
  <si>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</si>
  <si>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</si>
  <si>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</si>
  <si>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</si>
  <si>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</si>
  <si>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</si>
  <si>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</si>
  <si>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</si>
  <si>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</si>
  <si>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</si>
  <si>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</si>
  <si>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</si>
  <si>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</si>
  <si>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</si>
  <si>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</si>
  <si>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</si>
  <si>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</si>
  <si>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</si>
  <si>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</si>
  <si>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</si>
  <si>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</si>
  <si>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</si>
  <si>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</si>
  <si>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</si>
  <si>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</si>
  <si>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</si>
  <si>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</si>
  <si>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</si>
  <si>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</si>
  <si>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</si>
  <si>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</si>
  <si>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</si>
  <si>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</si>
  <si>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</si>
  <si>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</si>
  <si>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</si>
  <si>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</si>
  <si>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</si>
  <si>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</si>
  <si>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</si>
  <si>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</si>
  <si>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</si>
  <si>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</si>
  <si>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</si>
  <si>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</si>
  <si>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</si>
  <si>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</si>
  <si>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</si>
  <si>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</si>
  <si>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</si>
  <si>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</si>
  <si>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</si>
  <si>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</si>
  <si>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</si>
  <si>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</si>
  <si>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</si>
  <si>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</si>
  <si>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</si>
  <si>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</si>
  <si>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</si>
  <si>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</si>
  <si>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</si>
  <si>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</si>
  <si>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</si>
  <si>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</si>
  <si>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</si>
  <si>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</si>
  <si>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</si>
  <si>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</si>
  <si>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</si>
  <si>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</si>
  <si>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</si>
  <si>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</si>
  <si>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</si>
  <si>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</si>
  <si>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</si>
  <si>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</si>
  <si>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</si>
  <si>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</si>
  <si>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</si>
  <si>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</si>
  <si>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</si>
  <si>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</si>
  <si>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</si>
  <si>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</si>
  <si>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</si>
  <si>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</si>
  <si>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</si>
  <si>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</si>
  <si>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</si>
  <si>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</si>
  <si>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</si>
  <si>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</si>
  <si>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</si>
  <si>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</si>
  <si>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</si>
  <si>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</si>
  <si>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</si>
  <si>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</si>
  <si>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</si>
  <si>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</si>
  <si>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</si>
  <si>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</si>
  <si>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</si>
  <si>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</si>
  <si>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</si>
  <si>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</si>
  <si>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</si>
  <si>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</si>
  <si>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</si>
  <si>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</si>
  <si>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</si>
  <si>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</si>
  <si>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</si>
  <si>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</si>
  <si>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</si>
  <si>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</si>
  <si>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</si>
  <si>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</si>
  <si>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</si>
  <si>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</si>
  <si>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</si>
  <si>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</si>
  <si>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</si>
  <si>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</si>
  <si>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</si>
  <si>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</si>
  <si>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</si>
  <si>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</si>
  <si>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</si>
  <si>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</si>
  <si>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</si>
  <si>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</si>
  <si>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</si>
  <si>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</si>
  <si>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</si>
  <si>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</si>
  <si>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</si>
  <si>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</si>
  <si>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</si>
  <si>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</si>
  <si>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</si>
  <si>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</si>
  <si>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</si>
  <si>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</si>
  <si>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</si>
  <si>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</si>
  <si>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</si>
  <si>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</si>
  <si>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</si>
  <si>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</si>
  <si>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</si>
  <si>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</si>
  <si>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</si>
  <si>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</si>
  <si>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</si>
  <si>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</si>
  <si>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</si>
  <si>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</si>
  <si>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</si>
  <si>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</si>
  <si>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</si>
  <si>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</si>
  <si>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</si>
  <si>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</si>
  <si>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</si>
  <si>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</si>
  <si>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</si>
  <si>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</si>
  <si>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</si>
  <si>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</si>
  <si>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</si>
  <si>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</si>
  <si>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</si>
  <si>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</si>
  <si>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</si>
  <si>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</si>
  <si>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</si>
  <si>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</si>
  <si>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</si>
  <si>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</si>
  <si>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</si>
  <si>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</si>
  <si>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</si>
  <si>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</si>
  <si>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</si>
  <si>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</si>
  <si>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</si>
  <si>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</si>
  <si>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</si>
  <si>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</si>
  <si>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</si>
  <si>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</si>
  <si>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</si>
  <si>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</si>
  <si>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</si>
  <si>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</si>
  <si>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</si>
  <si>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</si>
  <si>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</si>
  <si>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</si>
  <si>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</si>
  <si>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</si>
  <si>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</si>
  <si>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</si>
  <si>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</si>
  <si>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</si>
  <si>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</si>
  <si>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</si>
  <si>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</si>
  <si>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</si>
  <si>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</si>
  <si>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</si>
  <si>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</si>
  <si>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</si>
  <si>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</si>
  <si>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</si>
  <si>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</si>
  <si>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</si>
  <si>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</si>
  <si>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</si>
  <si>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</si>
  <si>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</si>
  <si>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</si>
  <si>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</si>
  <si>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</si>
  <si>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</si>
  <si>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</si>
  <si>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</si>
  <si>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</si>
  <si>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</si>
  <si>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</si>
  <si>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</si>
  <si>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</si>
  <si>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</si>
  <si>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</si>
  <si>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</si>
  <si>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</si>
  <si>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</si>
  <si>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</si>
  <si>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</si>
  <si>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</si>
  <si>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</si>
  <si>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</si>
  <si>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</si>
  <si>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</si>
  <si>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</si>
  <si>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</si>
  <si>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</si>
  <si>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</si>
  <si>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</si>
  <si>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</si>
  <si>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</si>
  <si>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</si>
  <si>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</si>
  <si>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</si>
  <si>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</si>
  <si>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</si>
  <si>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</si>
  <si>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</si>
  <si>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</si>
  <si>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</si>
  <si>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</si>
  <si>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</si>
  <si>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</si>
  <si>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</si>
  <si>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</si>
  <si>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</si>
  <si>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</si>
  <si>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</si>
  <si>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</si>
  <si>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</si>
  <si>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</si>
  <si>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</si>
  <si>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</si>
  <si>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</si>
  <si>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</si>
  <si>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</si>
  <si>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</si>
  <si>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</si>
  <si>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</si>
  <si>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</si>
  <si>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</si>
  <si>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</si>
  <si>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</si>
  <si>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</si>
  <si>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</si>
  <si>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</si>
  <si>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</si>
  <si>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</si>
  <si>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</si>
  <si>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</si>
  <si>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</si>
  <si>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</si>
  <si>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</si>
  <si>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</si>
  <si>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</si>
  <si>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</si>
  <si>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</si>
  <si>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</si>
  <si>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</si>
  <si>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</si>
  <si>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</si>
  <si>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</si>
  <si>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</si>
  <si>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</si>
  <si>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</si>
  <si>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</si>
  <si>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</si>
  <si>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</si>
  <si>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</si>
  <si>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</si>
  <si>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</si>
  <si>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</si>
  <si>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</si>
  <si>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</si>
  <si>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</si>
  <si>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</si>
  <si>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</si>
  <si>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</si>
  <si>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</si>
  <si>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</si>
  <si>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</si>
  <si>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</si>
  <si>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</si>
  <si>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</si>
  <si>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</si>
  <si>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</si>
  <si>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</si>
  <si>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</si>
  <si>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</si>
  <si>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</si>
  <si>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</si>
  <si>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</si>
  <si>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</si>
  <si>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</si>
  <si>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</si>
  <si>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</si>
  <si>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</si>
  <si>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</si>
  <si>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</si>
  <si>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</si>
  <si>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</si>
  <si>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</si>
  <si>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</si>
  <si>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</si>
  <si>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</si>
  <si>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</si>
  <si>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</si>
  <si>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</si>
  <si>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</si>
  <si>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</si>
  <si>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</si>
  <si>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</si>
  <si>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</si>
  <si>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</si>
  <si>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</si>
  <si>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</si>
  <si>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</si>
  <si>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</si>
  <si>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</si>
  <si>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</si>
  <si>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</si>
  <si>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</si>
  <si>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</si>
  <si>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</si>
  <si>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</si>
  <si>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</si>
  <si>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</si>
  <si>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</si>
  <si>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</si>
  <si>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</si>
  <si>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</si>
  <si>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</si>
  <si>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</si>
  <si>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</si>
  <si>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</si>
  <si>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</si>
  <si>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</si>
  <si>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</si>
  <si>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</si>
  <si>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</si>
  <si>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</si>
  <si>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</si>
  <si>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</si>
  <si>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</si>
  <si>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</si>
  <si>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</si>
  <si>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</si>
  <si>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</si>
  <si>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</si>
  <si>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</si>
  <si>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</si>
  <si>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</si>
  <si>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</si>
  <si>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</si>
  <si>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</si>
  <si>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</si>
  <si>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</si>
  <si>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</si>
  <si>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</si>
  <si>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</si>
  <si>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</si>
  <si>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</si>
  <si>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</si>
  <si>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</si>
  <si>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</si>
  <si>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</si>
  <si>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</si>
  <si>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</si>
  <si>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</si>
  <si>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</si>
  <si>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</si>
  <si>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</si>
  <si>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</si>
  <si>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</si>
  <si>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</si>
  <si>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</si>
  <si>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</si>
  <si>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</si>
  <si>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</si>
  <si>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</si>
  <si>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</si>
  <si>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</si>
  <si>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</si>
  <si>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</si>
  <si>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</si>
  <si>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</si>
  <si>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</si>
  <si>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</si>
  <si>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</si>
  <si>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</si>
  <si>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</si>
  <si>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</si>
  <si>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</si>
  <si>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</si>
  <si>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</si>
  <si>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</si>
  <si>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</si>
  <si>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</si>
  <si>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</si>
  <si>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</si>
  <si>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</si>
  <si>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</si>
  <si>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</si>
  <si>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</si>
  <si>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</si>
  <si>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</si>
  <si>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</si>
  <si>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</si>
  <si>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</si>
  <si>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</si>
  <si>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</si>
  <si>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</si>
  <si>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</si>
  <si>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</si>
  <si>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</si>
  <si>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</si>
  <si>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</si>
  <si>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</si>
  <si>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</si>
  <si>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</si>
  <si>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</si>
  <si>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</si>
  <si>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</si>
  <si>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</si>
  <si>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</si>
  <si>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</si>
  <si>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</si>
  <si>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</si>
  <si>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</si>
  <si>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</si>
  <si>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</si>
  <si>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</si>
  <si>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</si>
  <si>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</si>
  <si>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</si>
  <si>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</si>
  <si>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</si>
  <si>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</si>
  <si>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</si>
  <si>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</si>
  <si>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</si>
  <si>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</si>
  <si>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</si>
  <si>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</si>
  <si>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</si>
  <si>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</si>
  <si>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</si>
  <si>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</si>
  <si>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</si>
  <si>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</si>
  <si>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</si>
  <si>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</si>
  <si>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</si>
  <si>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</si>
  <si>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</si>
  <si>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</si>
  <si>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</si>
  <si>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</si>
  <si>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</si>
  <si>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</si>
  <si>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</si>
  <si>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</si>
  <si>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</si>
  <si>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</si>
  <si>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</si>
  <si>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</si>
  <si>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</si>
  <si>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</si>
  <si>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</si>
  <si>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</si>
  <si>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</si>
  <si>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</si>
  <si>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</si>
  <si>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</si>
  <si>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</si>
  <si>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</si>
  <si>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</si>
  <si>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</si>
  <si>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</si>
  <si>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</si>
  <si>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</si>
  <si>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</si>
  <si>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</si>
  <si>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</si>
  <si>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</si>
  <si>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</si>
  <si>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</si>
  <si>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</si>
  <si>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</si>
  <si>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</si>
  <si>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</si>
  <si>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</si>
  <si>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</si>
  <si>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</si>
  <si>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</si>
  <si>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</si>
  <si>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</si>
  <si>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</si>
  <si>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</si>
  <si>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</si>
  <si>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</si>
  <si>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</si>
  <si>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</si>
  <si>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</si>
  <si>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</si>
  <si>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</si>
  <si>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</si>
  <si>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</si>
  <si>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</si>
  <si>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</si>
  <si>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</si>
  <si>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</si>
  <si>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</si>
  <si>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</si>
  <si>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</si>
  <si>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</si>
  <si>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</si>
  <si>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</si>
  <si>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</si>
  <si>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</si>
  <si>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</si>
  <si>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</si>
  <si>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</si>
  <si>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</si>
  <si>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</si>
  <si>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</si>
  <si>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</si>
  <si>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</si>
  <si>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</si>
  <si>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</si>
  <si>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</si>
  <si>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</si>
  <si>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</si>
  <si>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</si>
  <si>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</si>
  <si>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</si>
  <si>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</si>
  <si>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</si>
  <si>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</si>
  <si>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</si>
  <si>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</si>
  <si>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</si>
  <si>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</si>
  <si>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</si>
  <si>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</si>
  <si>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</si>
  <si>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</si>
  <si>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</si>
  <si>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</si>
  <si>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</si>
  <si>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</si>
  <si>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</si>
  <si>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</si>
  <si>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</si>
  <si>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</si>
  <si>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</si>
  <si>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</si>
  <si>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</si>
  <si>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</si>
  <si>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</si>
  <si>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</si>
  <si>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</si>
  <si>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</si>
  <si>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</si>
  <si>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</si>
  <si>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</si>
  <si>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</si>
  <si>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</si>
  <si>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</si>
  <si>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</si>
  <si>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</si>
  <si>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</si>
  <si>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</si>
  <si>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</si>
  <si>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</si>
  <si>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</si>
  <si>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</si>
  <si>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</si>
  <si>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</si>
  <si>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</si>
  <si>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</si>
  <si>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</si>
  <si>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</si>
  <si>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</si>
  <si>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</si>
  <si>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</si>
  <si>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</si>
  <si>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</si>
  <si>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</si>
  <si>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</si>
  <si>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</si>
  <si>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</si>
  <si>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</si>
  <si>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</si>
  <si>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</si>
  <si>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</si>
  <si>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</si>
  <si>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</si>
  <si>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</si>
  <si>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</si>
  <si>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</si>
  <si>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</si>
  <si>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</si>
  <si>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</si>
  <si>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</si>
  <si>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</si>
  <si>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</si>
  <si>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</si>
  <si>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</si>
  <si>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</si>
  <si>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</si>
  <si>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</si>
  <si>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</si>
  <si>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</si>
  <si>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</si>
  <si>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</si>
  <si>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</si>
  <si>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</si>
  <si>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</si>
  <si>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</si>
  <si>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</si>
  <si>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</si>
  <si>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</si>
  <si>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</si>
  <si>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</si>
  <si>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</si>
  <si>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</si>
  <si>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</si>
  <si>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</si>
  <si>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</si>
  <si>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</si>
  <si>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</si>
  <si>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</si>
  <si>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</si>
  <si>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</si>
  <si>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</si>
  <si>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</si>
  <si>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</si>
  <si>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</si>
  <si>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</si>
  <si>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</si>
  <si>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</si>
  <si>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</si>
  <si>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</si>
  <si>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</si>
  <si>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</si>
  <si>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</si>
  <si>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</si>
  <si>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</si>
  <si>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</si>
  <si>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</si>
  <si>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</si>
  <si>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</si>
  <si>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</si>
  <si>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</si>
  <si>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</si>
  <si>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</si>
  <si>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</si>
  <si>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</si>
  <si>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</si>
  <si>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</si>
  <si>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</si>
  <si>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</si>
  <si>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</si>
  <si>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</si>
  <si>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</si>
  <si>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</si>
  <si>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</si>
  <si>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</si>
  <si>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</si>
  <si>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</si>
  <si>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</si>
  <si>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</si>
  <si>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</si>
  <si>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</si>
  <si>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</si>
  <si>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</si>
  <si>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</si>
  <si>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</si>
  <si>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</si>
  <si>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</si>
  <si>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</si>
  <si>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</si>
  <si>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</si>
  <si>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</si>
  <si>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</si>
  <si>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</si>
  <si>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</si>
  <si>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</si>
  <si>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</si>
  <si>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</si>
  <si>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</si>
  <si>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</si>
  <si>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</si>
  <si>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</si>
  <si>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</si>
  <si>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</si>
  <si>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</si>
  <si>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</si>
  <si>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</si>
  <si>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</si>
  <si>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</si>
  <si>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</si>
  <si>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</si>
  <si>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</si>
  <si>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</si>
  <si>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</si>
  <si>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</si>
  <si>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</si>
  <si>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</si>
  <si>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</si>
  <si>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</si>
  <si>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</si>
  <si>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</si>
  <si>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</si>
  <si>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</si>
  <si>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</si>
  <si>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</si>
  <si>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</si>
  <si>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</si>
  <si>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</si>
  <si>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</si>
  <si>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</si>
  <si>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</si>
  <si>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</si>
  <si>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</si>
  <si>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</si>
  <si>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</si>
  <si>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</si>
  <si>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</si>
  <si>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</si>
  <si>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</si>
  <si>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</si>
  <si>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</si>
  <si>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</si>
  <si>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</si>
  <si>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</si>
  <si>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</si>
  <si>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</si>
  <si>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</si>
  <si>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</si>
  <si>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</si>
  <si>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</si>
  <si>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</si>
  <si>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</si>
  <si>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</si>
  <si>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</si>
  <si>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</si>
  <si>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</si>
  <si>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</si>
  <si>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</si>
  <si>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</si>
  <si>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</si>
  <si>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</si>
  <si>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</si>
  <si>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</si>
  <si>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</si>
  <si>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</si>
  <si>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</si>
  <si>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</si>
  <si>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</si>
  <si>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</si>
  <si>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</si>
  <si>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</si>
  <si>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</si>
  <si>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</si>
  <si>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</si>
  <si>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</si>
  <si>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</si>
  <si>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</si>
  <si>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</si>
  <si>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</si>
  <si>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</si>
  <si>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</si>
  <si>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</si>
  <si>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</si>
  <si>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</si>
  <si>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</si>
  <si>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</si>
  <si>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</si>
  <si>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</si>
  <si>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</si>
  <si>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</si>
  <si>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</si>
  <si>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</si>
  <si>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</si>
  <si>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</si>
  <si>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</si>
  <si>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</si>
  <si>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</si>
  <si>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</si>
  <si>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</si>
  <si>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</si>
  <si>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</si>
  <si>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</si>
  <si>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</si>
  <si>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</si>
  <si>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</si>
  <si>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</si>
  <si>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</si>
  <si>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</si>
  <si>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</si>
  <si>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</si>
  <si>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</si>
  <si>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</si>
  <si>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</si>
  <si>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</si>
  <si>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</si>
  <si>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</si>
  <si>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</si>
  <si>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</si>
  <si>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</si>
  <si>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</si>
  <si>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</si>
  <si>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</si>
  <si>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</si>
  <si>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</si>
  <si>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</si>
  <si>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</si>
  <si>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</si>
  <si>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</si>
  <si>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</si>
  <si>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</si>
  <si>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</si>
  <si>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</si>
  <si>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</si>
  <si>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</si>
  <si>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</si>
  <si>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</si>
  <si>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</si>
  <si>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</si>
  <si>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</si>
  <si>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</si>
  <si>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</si>
  <si>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</si>
  <si>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</si>
  <si>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</si>
  <si>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</si>
  <si>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</si>
  <si>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</si>
  <si>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</si>
  <si>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</si>
  <si>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</si>
  <si>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</si>
  <si>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</si>
  <si>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</si>
  <si>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</si>
  <si>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</si>
  <si>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</si>
  <si>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</si>
  <si>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</si>
  <si>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</si>
  <si>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</si>
  <si>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</si>
  <si>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</si>
  <si>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</si>
  <si>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</si>
  <si>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</si>
  <si>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</si>
  <si>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</si>
  <si>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</si>
  <si>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</si>
  <si>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</si>
  <si>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</si>
  <si>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</si>
  <si>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</si>
  <si>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</si>
  <si>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</si>
  <si>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</si>
  <si>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</si>
  <si>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</si>
  <si>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</si>
  <si>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</si>
  <si>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</si>
  <si>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</si>
  <si>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</si>
  <si>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</si>
  <si>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</si>
  <si>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</si>
  <si>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</si>
  <si>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</si>
  <si>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</si>
  <si>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</si>
  <si>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</si>
  <si>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</si>
  <si>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</si>
  <si>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</si>
  <si>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</si>
  <si>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</si>
  <si>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</si>
  <si>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</si>
  <si>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</si>
  <si>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</si>
  <si>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</si>
  <si>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</si>
  <si>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</si>
  <si>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</si>
  <si>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</si>
  <si>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</si>
  <si>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</si>
  <si>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</si>
  <si>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</si>
  <si>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</si>
  <si>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</si>
  <si>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</si>
  <si>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</si>
  <si>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</si>
  <si>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</si>
  <si>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</si>
  <si>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</si>
  <si>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</si>
  <si>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</si>
  <si>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</si>
  <si>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</si>
  <si>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</si>
  <si>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</si>
  <si>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</si>
  <si>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</si>
  <si>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</si>
  <si>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</si>
  <si>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</si>
  <si>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</si>
  <si>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</si>
  <si>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</si>
  <si>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</si>
  <si>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</si>
  <si>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</si>
  <si>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</si>
  <si>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</si>
  <si>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</si>
  <si>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</si>
  <si>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</si>
  <si>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</si>
  <si>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</si>
  <si>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</si>
  <si>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</si>
  <si>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</si>
  <si>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</si>
  <si>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</si>
  <si>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</si>
  <si>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</si>
  <si>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</si>
  <si>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</si>
  <si>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</si>
  <si>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</si>
  <si>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</si>
  <si>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</si>
  <si>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</si>
  <si>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</si>
  <si>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</si>
  <si>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</si>
  <si>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</si>
  <si>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</si>
  <si>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</si>
  <si>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</si>
  <si>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</si>
  <si>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</si>
  <si>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</si>
  <si>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</si>
  <si>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</si>
  <si>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</si>
  <si>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</si>
  <si>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</si>
  <si>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</si>
  <si>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</si>
  <si>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</si>
  <si>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</si>
  <si>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</si>
  <si>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</si>
  <si>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</si>
  <si>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</si>
  <si>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</si>
  <si>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</si>
  <si>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</si>
  <si>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</si>
  <si>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</si>
  <si>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</si>
  <si>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</si>
  <si>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</si>
  <si>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</si>
  <si>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</si>
  <si>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</si>
  <si>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</si>
  <si>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</si>
  <si>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</si>
  <si>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</si>
  <si>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</si>
  <si>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</si>
  <si>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</si>
  <si>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</si>
  <si>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</si>
  <si>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</si>
  <si>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</si>
  <si>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</si>
  <si>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</si>
  <si>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</si>
  <si>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</si>
  <si>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</si>
  <si>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</si>
  <si>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</si>
  <si>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</si>
  <si>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</si>
  <si>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</si>
  <si>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</si>
  <si>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</si>
  <si>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</si>
  <si>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</si>
  <si>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</si>
  <si>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</si>
  <si>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</si>
  <si>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</si>
  <si>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</si>
  <si>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</si>
  <si>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</si>
  <si>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</si>
  <si>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</si>
  <si>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</si>
  <si>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</si>
  <si>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</si>
  <si>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</si>
  <si>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</si>
  <si>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</si>
  <si>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</si>
  <si>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</si>
  <si>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</si>
  <si>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</si>
  <si>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</si>
  <si>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</si>
  <si>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</si>
  <si>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</si>
  <si>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</si>
  <si>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</si>
  <si>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</si>
  <si>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</si>
  <si>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</si>
  <si>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</si>
  <si>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</si>
  <si>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</si>
  <si>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</si>
  <si>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</si>
  <si>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</si>
  <si>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</si>
  <si>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</si>
  <si>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</si>
  <si>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</si>
  <si>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</si>
  <si>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</si>
  <si>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</si>
  <si>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</si>
  <si>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</si>
  <si>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</si>
  <si>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</si>
  <si>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</si>
  <si>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</si>
  <si>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</si>
  <si>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</si>
  <si>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</si>
  <si>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</si>
  <si>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</si>
  <si>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</si>
  <si>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</si>
  <si>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</si>
  <si>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</si>
  <si>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</si>
  <si>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</si>
  <si>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</si>
  <si>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</si>
  <si>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</si>
  <si>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</si>
  <si>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</si>
  <si>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</si>
  <si>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</si>
  <si>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</si>
  <si>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</si>
  <si>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</si>
  <si>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</si>
  <si>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</si>
  <si>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</si>
  <si>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</si>
  <si>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</si>
  <si>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</si>
  <si>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</si>
  <si>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</si>
  <si>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</si>
  <si>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</si>
  <si>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</si>
  <si>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</si>
  <si>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</si>
  <si>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</si>
  <si>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</si>
  <si>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</si>
  <si>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</si>
  <si>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</si>
  <si>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</si>
  <si>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</si>
  <si>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</si>
  <si>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</si>
  <si>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</si>
  <si>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</si>
  <si>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</si>
  <si>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</si>
  <si>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</si>
  <si>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</si>
  <si>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</si>
  <si>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</si>
  <si>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</si>
  <si>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</si>
  <si>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</si>
  <si>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</si>
  <si>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</si>
  <si>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</si>
  <si>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</si>
  <si>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</si>
  <si>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</si>
  <si>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</si>
  <si>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</si>
  <si>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</si>
  <si>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</si>
  <si>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</si>
  <si>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</si>
  <si>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</si>
  <si>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</si>
  <si>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</si>
  <si>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</si>
  <si>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</si>
  <si>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</si>
  <si>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</si>
  <si>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</si>
  <si>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</si>
  <si>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</si>
  <si>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</si>
  <si>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</si>
  <si>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</si>
  <si>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</si>
  <si>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</si>
  <si>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</si>
  <si>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</si>
  <si>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</si>
  <si>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</si>
  <si>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</si>
  <si>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</si>
  <si>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</si>
  <si>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</si>
  <si>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</si>
  <si>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</si>
  <si>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</si>
  <si>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</si>
  <si>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</si>
  <si>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</si>
  <si>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</si>
  <si>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</si>
  <si>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</si>
  <si>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</si>
  <si>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</si>
  <si>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</si>
  <si>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</si>
  <si>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</si>
  <si>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</si>
  <si>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</si>
  <si>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</si>
  <si>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</si>
  <si>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</si>
  <si>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</si>
  <si>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</si>
  <si>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</si>
  <si>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</si>
  <si>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</si>
  <si>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</si>
  <si>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</si>
  <si>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</si>
  <si>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</si>
  <si>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</si>
  <si>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</si>
  <si>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</si>
  <si>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</si>
  <si>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</si>
  <si>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</si>
  <si>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</si>
  <si>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</si>
  <si>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</si>
  <si>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</si>
  <si>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</si>
  <si>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</si>
  <si>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</si>
  <si>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</si>
  <si>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</si>
  <si>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</si>
  <si>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</si>
  <si>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</si>
  <si>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</si>
  <si>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</si>
  <si>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</si>
  <si>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</si>
  <si>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</si>
  <si>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</si>
  <si>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</si>
  <si>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</si>
  <si>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</si>
  <si>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</si>
  <si>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</si>
  <si>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</si>
  <si>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</si>
  <si>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</si>
  <si>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</si>
  <si>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</si>
  <si>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</si>
  <si>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</si>
  <si>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</si>
  <si>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</si>
  <si>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</si>
  <si>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</si>
  <si>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</si>
  <si>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</si>
  <si>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</si>
  <si>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</si>
  <si>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</si>
  <si>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</si>
  <si>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</si>
  <si>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</si>
  <si>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</si>
  <si>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</si>
  <si>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</si>
  <si>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</si>
  <si>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</si>
  <si>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</si>
  <si>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</si>
  <si>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</si>
  <si>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</si>
  <si>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</si>
  <si>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</si>
  <si>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</si>
  <si>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</si>
  <si>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</si>
  <si>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</si>
  <si>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</si>
  <si>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</si>
  <si>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</si>
  <si>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</si>
  <si>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</si>
  <si>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</si>
  <si>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</si>
  <si>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</si>
  <si>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</si>
  <si>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</si>
  <si>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</si>
  <si>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</si>
  <si>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</si>
  <si>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</si>
  <si>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</si>
  <si>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</si>
  <si>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</si>
  <si>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</si>
  <si>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</si>
  <si>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</si>
  <si>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</si>
  <si>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</si>
  <si>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</si>
  <si>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</si>
  <si>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</si>
  <si>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</si>
  <si>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</si>
  <si>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</si>
  <si>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</si>
  <si>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</si>
  <si>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</si>
  <si>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</si>
  <si>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</si>
  <si>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</si>
  <si>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</si>
  <si>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</si>
  <si>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</si>
  <si>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</si>
  <si>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</si>
  <si>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</si>
  <si>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</si>
  <si>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</si>
  <si>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</si>
  <si>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</si>
  <si>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</si>
  <si>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</si>
  <si>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</si>
  <si>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</si>
  <si>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</si>
  <si>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</si>
  <si>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</si>
  <si>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</si>
  <si>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</si>
  <si>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</si>
  <si>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</si>
  <si>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</si>
  <si>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</si>
  <si>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</si>
  <si>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</si>
  <si>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</si>
  <si>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</si>
  <si>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</si>
  <si>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</si>
  <si>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</si>
  <si>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</si>
  <si>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</si>
  <si>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</si>
  <si>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</si>
  <si>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</si>
  <si>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</si>
  <si>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</si>
  <si>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</si>
  <si>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</si>
  <si>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</si>
  <si>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</si>
  <si>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</si>
  <si>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</si>
  <si>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</si>
  <si>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</si>
  <si>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</si>
  <si>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</si>
  <si>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</si>
  <si>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</si>
  <si>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</si>
  <si>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</si>
  <si>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</si>
  <si>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</si>
  <si>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</si>
  <si>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</si>
  <si>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</si>
  <si>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</si>
  <si>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</si>
  <si>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</si>
  <si>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</si>
  <si>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</si>
  <si>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</si>
  <si>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</si>
  <si>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</si>
  <si>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</si>
  <si>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</si>
  <si>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</si>
  <si>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</si>
  <si>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</si>
  <si>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</si>
  <si>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</si>
  <si>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</si>
  <si>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</si>
  <si>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</si>
  <si>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</si>
  <si>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</si>
  <si>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</si>
  <si>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</si>
  <si>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</si>
  <si>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</si>
  <si>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</si>
  <si>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</si>
  <si>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</si>
  <si>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</si>
  <si>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</si>
  <si>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</si>
  <si>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</si>
  <si>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</si>
  <si>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</si>
  <si>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</si>
  <si>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</si>
  <si>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</si>
  <si>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</si>
  <si>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</si>
  <si>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</si>
  <si>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</si>
  <si>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</si>
  <si>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</si>
  <si>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</si>
  <si>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</si>
  <si>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</si>
  <si>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</si>
  <si>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</si>
  <si>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</si>
  <si>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</si>
  <si>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</si>
  <si>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</si>
  <si>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</si>
  <si>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</si>
  <si>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</si>
  <si>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</si>
  <si>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</si>
  <si>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</si>
  <si>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</si>
  <si>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</si>
  <si>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</si>
  <si>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</si>
  <si>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</si>
  <si>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</si>
  <si>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</si>
  <si>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</si>
  <si>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</si>
  <si>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</si>
  <si>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</si>
  <si>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</si>
  <si>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</si>
  <si>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</si>
  <si>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</si>
  <si>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</si>
  <si>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</si>
  <si>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</si>
  <si>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</si>
  <si>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</si>
  <si>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</si>
  <si>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</si>
  <si>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</si>
  <si>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</si>
  <si>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</si>
  <si>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</si>
  <si>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</si>
  <si>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</si>
  <si>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</si>
  <si>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</si>
  <si>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</si>
  <si>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</si>
  <si>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</si>
  <si>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</si>
  <si>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</si>
  <si>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</si>
  <si>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</si>
  <si>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</si>
  <si>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</si>
  <si>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</si>
  <si>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</si>
  <si>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</si>
  <si>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</si>
  <si>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</si>
  <si>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</si>
  <si>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</si>
  <si>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</si>
  <si>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</si>
  <si>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</si>
  <si>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</si>
  <si>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</si>
  <si>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</si>
  <si>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</si>
  <si>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</si>
  <si>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</si>
  <si>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</si>
  <si>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</si>
  <si>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</si>
  <si>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</si>
  <si>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</si>
  <si>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</si>
  <si>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</si>
  <si>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</si>
  <si>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</si>
  <si>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</si>
  <si>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</si>
  <si>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</si>
  <si>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</si>
  <si>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</si>
  <si>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</si>
  <si>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</si>
  <si>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</si>
  <si>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</si>
  <si>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</si>
  <si>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</si>
  <si>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</si>
  <si>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</si>
  <si>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</si>
  <si>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</si>
  <si>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</si>
  <si>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</si>
  <si>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</si>
  <si>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</si>
  <si>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</si>
  <si>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</si>
  <si>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</si>
  <si>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</si>
  <si>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</si>
  <si>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</si>
  <si>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</si>
  <si>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</si>
  <si>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</si>
  <si>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</si>
  <si>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</si>
  <si>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</si>
  <si>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</si>
  <si>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</si>
  <si>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</si>
  <si>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</si>
  <si>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</si>
  <si>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</si>
  <si>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</si>
  <si>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</si>
  <si>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</si>
  <si>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</si>
  <si>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</si>
  <si>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</si>
  <si>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</si>
  <si>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</si>
  <si>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</si>
  <si>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</si>
  <si>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</si>
  <si>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</si>
  <si>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</si>
  <si>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</si>
  <si>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</si>
  <si>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</si>
  <si>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</si>
  <si>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</si>
  <si>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</si>
  <si>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</si>
  <si>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</si>
  <si>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</si>
  <si>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</si>
  <si>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</si>
  <si>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</si>
  <si>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</si>
  <si>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</si>
  <si>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</si>
  <si>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</si>
  <si>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</si>
  <si>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</si>
  <si>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</si>
  <si>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</si>
  <si>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</si>
  <si>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</si>
  <si>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</si>
  <si>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</si>
  <si>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</si>
  <si>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</si>
  <si>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</si>
  <si>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</si>
  <si>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</si>
  <si>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</si>
  <si>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</si>
  <si>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</si>
  <si>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</si>
  <si>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</si>
  <si>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</si>
  <si>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</si>
  <si>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</si>
  <si>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</si>
  <si>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</si>
  <si>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</si>
  <si>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</si>
  <si>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</si>
  <si>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</si>
  <si>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</si>
  <si>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</si>
  <si>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</si>
  <si>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</si>
  <si>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</si>
  <si>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</si>
  <si>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</si>
  <si>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</si>
  <si>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</si>
  <si>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</si>
  <si>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</si>
  <si>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</si>
  <si>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</si>
  <si>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</si>
  <si>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</si>
  <si>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</si>
  <si>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</si>
  <si>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</si>
  <si>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</si>
  <si>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</si>
  <si>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</si>
  <si>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</si>
  <si>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</si>
  <si>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</si>
  <si>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</si>
  <si>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</si>
  <si>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</si>
  <si>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</si>
  <si>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</si>
  <si>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</si>
  <si>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</si>
  <si>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</si>
  <si>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</si>
  <si>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</si>
  <si>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</si>
  <si>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</si>
  <si>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</si>
  <si>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</si>
  <si>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</si>
  <si>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</si>
  <si>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</si>
  <si>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</si>
  <si>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</si>
  <si>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</si>
  <si>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</si>
  <si>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</si>
  <si>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</si>
  <si>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</si>
  <si>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</si>
  <si>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</si>
  <si>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</si>
  <si>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</si>
  <si>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</si>
  <si>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</si>
  <si>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</si>
  <si>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</si>
  <si>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</si>
  <si>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</si>
  <si>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</si>
  <si>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</si>
  <si>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</si>
  <si>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</si>
  <si>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</si>
  <si>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</si>
  <si>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</si>
  <si>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</si>
  <si>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</si>
  <si>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</si>
  <si>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</si>
  <si>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</si>
  <si>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</si>
  <si>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</si>
  <si>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</si>
  <si>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</si>
  <si>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</si>
  <si>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</si>
  <si>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</si>
  <si>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</si>
  <si>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</si>
  <si>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</si>
  <si>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</si>
  <si>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</si>
  <si>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</si>
  <si>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</si>
  <si>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</si>
  <si>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</si>
  <si>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</si>
  <si>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</si>
  <si>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</si>
  <si>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</si>
  <si>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</si>
  <si>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</si>
  <si>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</si>
  <si>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</si>
  <si>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</si>
  <si>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</si>
  <si>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</si>
  <si>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</si>
  <si>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</si>
  <si>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</si>
  <si>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</si>
  <si>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</si>
  <si>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</si>
  <si>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</si>
  <si>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</si>
  <si>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</si>
  <si>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</si>
  <si>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</si>
  <si>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</si>
  <si>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</si>
  <si>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</si>
  <si>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</si>
  <si>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</si>
  <si>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</si>
  <si>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</si>
  <si>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</si>
  <si>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</si>
  <si>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</si>
  <si>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</si>
  <si>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</si>
  <si>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</si>
  <si>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</si>
  <si>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</si>
  <si>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</si>
  <si>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</si>
  <si>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</si>
  <si>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</si>
  <si>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</si>
  <si>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</si>
  <si>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</si>
  <si>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</si>
  <si>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</si>
  <si>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</si>
  <si>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</si>
  <si>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</si>
  <si>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</si>
  <si>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</si>
  <si>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</si>
  <si>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</si>
  <si>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</si>
  <si>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</si>
  <si>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</si>
  <si>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</si>
  <si>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</si>
  <si>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</si>
  <si>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</si>
  <si>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</si>
  <si>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</si>
  <si>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</si>
  <si>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</si>
  <si>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</si>
  <si>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</si>
  <si>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</si>
  <si>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</si>
  <si>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</si>
  <si>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</si>
  <si>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</si>
  <si>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</si>
  <si>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</si>
  <si>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</si>
  <si>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</si>
  <si>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</si>
  <si>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</si>
  <si>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</si>
  <si>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</si>
  <si>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</si>
  <si>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</si>
  <si>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</si>
  <si>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</si>
  <si>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</si>
  <si>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</si>
  <si>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</si>
  <si>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</si>
  <si>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</si>
  <si>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</si>
  <si>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</si>
  <si>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</si>
  <si>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</si>
  <si>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</si>
  <si>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</si>
  <si>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</si>
  <si>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</si>
  <si>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</si>
  <si>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</si>
  <si>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</si>
  <si>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</si>
  <si>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</si>
  <si>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</si>
  <si>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</si>
  <si>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</si>
  <si>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</si>
  <si>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</si>
  <si>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</si>
  <si>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</si>
  <si>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</si>
  <si>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</si>
  <si>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</si>
  <si>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</si>
  <si>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</si>
  <si>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</si>
  <si>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</si>
  <si>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</si>
  <si>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</si>
  <si>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</si>
  <si>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</si>
  <si>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</si>
  <si>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</si>
  <si>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</si>
  <si>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</si>
  <si>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</si>
  <si>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</si>
  <si>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</si>
  <si>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</si>
  <si>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</si>
  <si>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</si>
  <si>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</si>
  <si>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</si>
  <si>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</si>
  <si>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</si>
  <si>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</si>
  <si>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</si>
  <si>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</si>
  <si>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</si>
  <si>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</si>
  <si>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</si>
  <si>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</si>
  <si>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</si>
  <si>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</si>
  <si>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</si>
  <si>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</si>
  <si>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</si>
  <si>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</si>
  <si>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</si>
  <si>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</si>
  <si>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</si>
  <si>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</si>
  <si>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</si>
  <si>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</si>
  <si>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</si>
  <si>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</si>
  <si>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</si>
  <si>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</si>
  <si>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</si>
  <si>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</si>
  <si>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</si>
  <si>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</si>
  <si>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</si>
  <si>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</si>
  <si>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</si>
  <si>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</si>
  <si>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</si>
  <si>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</si>
  <si>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</si>
  <si>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</si>
  <si>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</si>
  <si>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</si>
  <si>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</si>
  <si>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</si>
  <si>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</si>
  <si>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</si>
  <si>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</si>
  <si>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</si>
  <si>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</si>
  <si>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</si>
  <si>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</si>
  <si>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</si>
  <si>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</si>
  <si>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</si>
  <si>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</si>
  <si>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</si>
  <si>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</si>
  <si>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</si>
  <si>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</si>
  <si>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</si>
  <si>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</si>
  <si>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</si>
  <si>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</si>
  <si>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</si>
  <si>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</si>
  <si>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</si>
  <si>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</si>
  <si>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</si>
  <si>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</si>
  <si>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</si>
  <si>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</si>
  <si>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</si>
  <si>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</si>
  <si>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</si>
  <si>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</si>
  <si>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</si>
  <si>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</si>
  <si>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</si>
  <si>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</si>
  <si>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</si>
  <si>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</si>
  <si>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</si>
  <si>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</si>
  <si>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</si>
  <si>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</si>
  <si>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</si>
  <si>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</si>
  <si>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</si>
  <si>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</si>
  <si>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</si>
  <si>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</si>
  <si>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</si>
  <si>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</si>
  <si>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</si>
  <si>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</si>
  <si>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</si>
  <si>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</si>
  <si>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</si>
  <si>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</si>
  <si>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</si>
  <si>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</si>
  <si>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</si>
  <si>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</si>
  <si>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</si>
  <si>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</si>
  <si>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</si>
  <si>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</si>
  <si>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</si>
  <si>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</si>
  <si>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</si>
  <si>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</si>
  <si>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</si>
  <si>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</si>
  <si>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</si>
  <si>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</si>
  <si>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</si>
  <si>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</si>
  <si>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</si>
  <si>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</si>
  <si>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</si>
  <si>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</si>
  <si>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</si>
  <si>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</si>
  <si>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</si>
  <si>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</si>
  <si>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</si>
  <si>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</si>
  <si>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</si>
  <si>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</si>
  <si>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</si>
  <si>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</si>
  <si>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</si>
  <si>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</si>
  <si>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</si>
  <si>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</si>
  <si>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</si>
  <si>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</si>
  <si>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</si>
  <si>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</si>
  <si>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</si>
  <si>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</si>
  <si>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</si>
  <si>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</si>
  <si>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</si>
  <si>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</si>
  <si>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</si>
  <si>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</si>
  <si>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</si>
  <si>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</si>
  <si>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</si>
  <si>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</si>
  <si>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</si>
  <si>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</si>
  <si>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</si>
  <si>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</si>
  <si>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</si>
  <si>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</si>
  <si>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</si>
  <si>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</si>
  <si>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</si>
  <si>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</si>
  <si>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</si>
  <si>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</si>
  <si>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</si>
  <si>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</si>
  <si>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</si>
  <si>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</si>
  <si>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</si>
  <si>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</si>
  <si>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</si>
  <si>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</si>
  <si>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</si>
  <si>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</si>
  <si>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</si>
  <si>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</si>
  <si>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</si>
  <si>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</si>
  <si>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</si>
  <si>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</si>
  <si>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</si>
  <si>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</si>
  <si>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</si>
  <si>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</si>
  <si>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</si>
  <si>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</si>
  <si>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</si>
  <si>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</si>
  <si>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</si>
  <si>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</si>
  <si>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</si>
  <si>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</si>
  <si>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</si>
  <si>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</si>
  <si>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</si>
  <si>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</si>
  <si>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</si>
  <si>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</si>
  <si>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</si>
  <si>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</si>
  <si>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</si>
  <si>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</si>
  <si>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</si>
  <si>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</si>
  <si>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</si>
  <si>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</si>
  <si>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</si>
  <si>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</si>
  <si>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</si>
  <si>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</si>
  <si>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</si>
  <si>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</si>
  <si>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</si>
  <si>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</si>
  <si>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</si>
  <si>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</si>
  <si>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</si>
  <si>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</si>
  <si>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</si>
  <si>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</si>
  <si>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</si>
  <si>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</si>
  <si>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</si>
  <si>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</si>
  <si>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</si>
  <si>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</si>
  <si>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</si>
  <si>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</si>
  <si>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</si>
  <si>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</si>
  <si>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</si>
  <si>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</si>
  <si>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</si>
  <si>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</si>
  <si>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</si>
  <si>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</si>
  <si>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</si>
  <si>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</si>
  <si>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</si>
  <si>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</si>
  <si>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</si>
  <si>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</si>
  <si>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</si>
  <si>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</si>
  <si>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</si>
  <si>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</si>
  <si>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</si>
  <si>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</si>
  <si>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</si>
  <si>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</si>
  <si>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</si>
  <si>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</si>
  <si>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</si>
  <si>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</si>
  <si>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</si>
  <si>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</si>
  <si>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</si>
  <si>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</si>
  <si>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</si>
  <si>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</si>
  <si>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</si>
  <si>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</si>
  <si>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</si>
  <si>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</si>
  <si>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</si>
  <si>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</si>
  <si>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</si>
  <si>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</si>
  <si>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</si>
  <si>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</si>
  <si>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</si>
  <si>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</si>
  <si>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</si>
  <si>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</si>
  <si>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</si>
  <si>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</si>
  <si>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</si>
  <si>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</si>
  <si>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</si>
  <si>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</si>
  <si>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</si>
  <si>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</si>
  <si>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</si>
  <si>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</si>
  <si>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</si>
  <si>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</si>
  <si>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</si>
  <si>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</si>
  <si>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</si>
  <si>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</si>
  <si>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</si>
  <si>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</si>
  <si>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</si>
  <si>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</si>
  <si>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</si>
  <si>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</si>
  <si>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</si>
  <si>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</si>
  <si>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</si>
  <si>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</si>
  <si>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</si>
  <si>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</si>
  <si>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</si>
  <si>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</si>
  <si>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</si>
  <si>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</si>
  <si>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</si>
  <si>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</si>
  <si>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</si>
  <si>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</si>
  <si>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</si>
  <si>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</si>
  <si>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</si>
  <si>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</si>
  <si>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</si>
  <si>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</si>
  <si>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</si>
  <si>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</si>
  <si>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</si>
  <si>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</si>
  <si>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</si>
  <si>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</si>
  <si>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</si>
  <si>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</si>
  <si>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</si>
  <si>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</si>
  <si>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</si>
  <si>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</si>
  <si>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</si>
  <si>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</si>
  <si>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</si>
  <si>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</si>
  <si>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</si>
  <si>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</si>
  <si>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</si>
  <si>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</si>
  <si>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</si>
  <si>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</si>
  <si>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</si>
  <si>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</si>
  <si>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</si>
  <si>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</si>
  <si>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</si>
  <si>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</si>
  <si>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</si>
  <si>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</si>
  <si>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</si>
  <si>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</si>
  <si>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</si>
  <si>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</si>
  <si>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</si>
  <si>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</si>
  <si>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</si>
  <si>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</si>
  <si>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</si>
  <si>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</si>
  <si>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</si>
  <si>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</si>
  <si>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</si>
  <si>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</si>
  <si>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</si>
  <si>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</si>
  <si>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</si>
  <si>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</si>
  <si>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</si>
  <si>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</si>
  <si>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</si>
  <si>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</si>
  <si>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</si>
  <si>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</si>
  <si>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</si>
  <si>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</si>
  <si>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</si>
  <si>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</si>
  <si>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</si>
  <si>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</si>
  <si>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</si>
  <si>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</si>
  <si>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</si>
  <si>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</si>
  <si>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</si>
  <si>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</si>
  <si>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</si>
  <si>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</si>
  <si>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</si>
  <si>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</si>
  <si>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</si>
  <si>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</si>
  <si>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</si>
  <si>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</si>
  <si>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</si>
  <si>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</si>
  <si>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</si>
  <si>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</si>
  <si>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</si>
  <si>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</si>
  <si>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</si>
  <si>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</si>
  <si>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</si>
  <si>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</si>
  <si>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</si>
  <si>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</si>
  <si>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</si>
  <si>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</si>
  <si>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</si>
  <si>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</si>
  <si>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</si>
  <si>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</si>
  <si>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</si>
  <si>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</si>
  <si>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</si>
  <si>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</si>
  <si>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</si>
  <si>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</si>
  <si>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</si>
  <si>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</si>
  <si>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</si>
  <si>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</si>
  <si>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</si>
  <si>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</si>
  <si>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</si>
  <si>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</si>
  <si>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</si>
  <si>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</si>
  <si>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</si>
  <si>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</si>
  <si>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</si>
  <si>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</si>
  <si>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</si>
  <si>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</si>
  <si>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</si>
  <si>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</si>
  <si>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</si>
  <si>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</si>
  <si>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</si>
  <si>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</si>
  <si>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</si>
  <si>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</si>
  <si>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</si>
  <si>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</si>
  <si>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</si>
  <si>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</si>
  <si>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</si>
  <si>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</si>
  <si>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</si>
  <si>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</si>
  <si>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</si>
  <si>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</si>
  <si>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</si>
  <si>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</si>
  <si>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</si>
  <si>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</si>
  <si>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</si>
  <si>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</si>
  <si>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</si>
  <si>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</si>
  <si>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</si>
  <si>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</si>
  <si>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</si>
  <si>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</si>
  <si>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</si>
  <si>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</si>
  <si>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</si>
  <si>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</si>
  <si>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</si>
  <si>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</si>
  <si>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</si>
  <si>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</si>
  <si>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</si>
  <si>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</si>
  <si>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</si>
  <si>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</si>
  <si>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</si>
  <si>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</si>
  <si>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</si>
  <si>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</si>
  <si>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</si>
  <si>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</si>
  <si>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</si>
  <si>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</si>
  <si>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</si>
  <si>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</si>
  <si>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</si>
  <si>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</si>
  <si>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</si>
  <si>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</si>
  <si>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</si>
  <si>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</si>
  <si>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</si>
  <si>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</si>
  <si>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</si>
  <si>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</si>
  <si>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</si>
  <si>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</si>
  <si>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</si>
  <si>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</si>
  <si>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</si>
  <si>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</si>
  <si>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</si>
  <si>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</si>
  <si>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</si>
  <si>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</si>
  <si>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</si>
  <si>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</si>
  <si>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</si>
  <si>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</si>
  <si>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</si>
  <si>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</si>
  <si>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</si>
  <si>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</si>
  <si>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</si>
  <si>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</si>
  <si>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</si>
  <si>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</si>
  <si>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</si>
  <si>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</si>
  <si>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</si>
  <si>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</si>
  <si>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</si>
  <si>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</si>
  <si>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</si>
  <si>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</si>
  <si>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</si>
  <si>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</si>
  <si>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</si>
  <si>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</si>
  <si>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</si>
  <si>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</si>
  <si>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</si>
  <si>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</si>
  <si>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</si>
  <si>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</si>
  <si>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</si>
  <si>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</si>
  <si>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</si>
  <si>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</si>
  <si>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</si>
  <si>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</si>
  <si>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</si>
  <si>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</si>
  <si>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</si>
  <si>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</si>
  <si>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</si>
  <si>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</si>
  <si>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</si>
  <si>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</si>
  <si>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</si>
  <si>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</si>
  <si>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</si>
  <si>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</si>
  <si>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</si>
  <si>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</si>
  <si>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</si>
  <si>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</si>
  <si>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</si>
  <si>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</si>
  <si>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</si>
  <si>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</si>
  <si>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</si>
  <si>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</si>
  <si>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</si>
  <si>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</si>
  <si>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</si>
  <si>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</si>
  <si>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</si>
  <si>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</si>
  <si>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</si>
  <si>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</si>
  <si>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</si>
  <si>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</si>
  <si>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</si>
  <si>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</si>
  <si>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</si>
  <si>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</si>
  <si>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</si>
  <si>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</si>
  <si>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</si>
  <si>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</si>
  <si>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</si>
  <si>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</si>
  <si>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</si>
  <si>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</si>
  <si>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</si>
  <si>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</si>
  <si>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</si>
  <si>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</si>
  <si>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</si>
  <si>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</si>
  <si>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</si>
  <si>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</si>
  <si>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</si>
  <si>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</si>
  <si>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</si>
  <si>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</si>
  <si>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</si>
  <si>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</si>
  <si>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</si>
  <si>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</si>
  <si>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</si>
  <si>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</si>
  <si>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</si>
  <si>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</si>
  <si>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</si>
  <si>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</si>
  <si>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</si>
  <si>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</si>
  <si>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</si>
  <si>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</si>
  <si>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</si>
  <si>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</si>
  <si>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</si>
  <si>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</si>
  <si>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</si>
  <si>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</si>
  <si>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</si>
  <si>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</si>
  <si>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</si>
  <si>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</si>
  <si>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</si>
  <si>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</si>
  <si>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</si>
  <si>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</si>
  <si>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</si>
  <si>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</si>
  <si>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</si>
  <si>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</si>
  <si>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</si>
  <si>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</si>
  <si>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</si>
  <si>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</si>
  <si>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</si>
  <si>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</si>
  <si>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</si>
  <si>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</si>
  <si>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</si>
  <si>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</si>
  <si>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</si>
  <si>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</si>
  <si>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</si>
  <si>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</si>
  <si>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</si>
  <si>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</si>
  <si>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</si>
  <si>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</si>
  <si>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</si>
  <si>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</si>
  <si>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</si>
  <si>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</si>
  <si>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</si>
  <si>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</si>
  <si>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</si>
  <si>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</si>
  <si>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</si>
  <si>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</si>
  <si>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</si>
  <si>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</si>
  <si>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</si>
  <si>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</si>
  <si>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</si>
  <si>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</si>
  <si>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</si>
  <si>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</si>
  <si>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</si>
  <si>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</si>
  <si>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</si>
  <si>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</si>
  <si>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</si>
  <si>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</si>
  <si>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</si>
  <si>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</si>
  <si>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</si>
  <si>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</si>
  <si>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</si>
  <si>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</si>
  <si>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</si>
  <si>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</si>
  <si>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</si>
  <si>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</si>
  <si>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</si>
  <si>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</si>
  <si>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</si>
  <si>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</si>
  <si>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</si>
  <si>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</si>
  <si>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</si>
  <si>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</si>
  <si>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</si>
  <si>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</si>
  <si>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</si>
  <si>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</si>
  <si>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</si>
  <si>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</si>
  <si>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</si>
  <si>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</si>
  <si>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</si>
  <si>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</si>
  <si>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</si>
  <si>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</si>
  <si>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</si>
  <si>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</si>
  <si>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</si>
  <si>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</si>
  <si>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</si>
  <si>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</si>
  <si>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</si>
  <si>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</si>
  <si>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</si>
  <si>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</si>
  <si>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</si>
  <si>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</si>
  <si>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</si>
  <si>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</si>
  <si>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</si>
  <si>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</si>
  <si>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</si>
  <si>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</si>
  <si>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</si>
  <si>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</si>
  <si>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</si>
  <si>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</si>
  <si>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</si>
  <si>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</si>
  <si>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</si>
  <si>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</si>
  <si>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</si>
  <si>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</si>
  <si>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</si>
  <si>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</si>
  <si>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</si>
  <si>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</si>
  <si>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</si>
  <si>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</si>
  <si>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</si>
  <si>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</si>
  <si>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</si>
  <si>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</si>
  <si>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</si>
  <si>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</si>
  <si>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</si>
  <si>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</si>
  <si>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</si>
  <si>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</si>
  <si>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</si>
  <si>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</si>
  <si>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</si>
  <si>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</si>
  <si>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</si>
  <si>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</si>
  <si>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</si>
  <si>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</si>
  <si>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</si>
  <si>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</si>
  <si>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</si>
  <si>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</si>
  <si>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</si>
  <si>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</si>
  <si>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</si>
  <si>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</si>
  <si>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</si>
  <si>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</si>
  <si>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</si>
  <si>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</si>
  <si>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</si>
  <si>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</si>
  <si>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</si>
  <si>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</si>
  <si>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</si>
  <si>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</si>
  <si>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</si>
  <si>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</si>
  <si>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</si>
  <si>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</si>
  <si>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</si>
  <si>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</si>
  <si>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</si>
  <si>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</si>
  <si>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</si>
  <si>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</si>
  <si>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</si>
  <si>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</si>
  <si>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</si>
  <si>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</si>
  <si>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</si>
  <si>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</si>
  <si>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</si>
  <si>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</si>
  <si>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</si>
  <si>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</si>
  <si>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</si>
  <si>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</si>
  <si>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</si>
  <si>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</si>
  <si>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</si>
  <si>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</si>
  <si>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</si>
  <si>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</si>
  <si>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</si>
  <si>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</si>
  <si>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</si>
  <si>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</si>
  <si>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</si>
  <si>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</si>
  <si>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</si>
  <si>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</si>
  <si>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</si>
  <si>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</si>
  <si>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</si>
  <si>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</si>
  <si>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</si>
  <si>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</si>
  <si>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</si>
  <si>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</si>
  <si>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</si>
  <si>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</si>
  <si>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</si>
  <si>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</si>
  <si>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</si>
  <si>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</si>
  <si>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</si>
  <si>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</si>
  <si>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</si>
  <si>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</si>
  <si>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</si>
  <si>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</si>
  <si>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</si>
  <si>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</si>
  <si>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</si>
  <si>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</si>
  <si>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</si>
  <si>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</si>
  <si>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</si>
  <si>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</si>
  <si>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</si>
  <si>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</si>
  <si>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</si>
  <si>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</si>
  <si>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</si>
  <si>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</si>
  <si>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</si>
  <si>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</si>
  <si>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</si>
  <si>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</si>
  <si>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</si>
  <si>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</si>
  <si>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</si>
  <si>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</si>
  <si>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</si>
  <si>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</si>
  <si>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</si>
  <si>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</si>
  <si>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</si>
  <si>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</si>
  <si>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</si>
  <si>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</si>
  <si>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</si>
  <si>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</si>
  <si>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</si>
  <si>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</si>
  <si>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</si>
  <si>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</si>
  <si>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</si>
  <si>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</si>
  <si>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</si>
  <si>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</si>
  <si>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</si>
  <si>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</si>
  <si>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</si>
  <si>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</si>
  <si>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</si>
  <si>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</si>
  <si>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</si>
  <si>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</si>
  <si>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</si>
  <si>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</si>
  <si>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</si>
  <si>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</si>
  <si>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</si>
  <si>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</si>
  <si>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</si>
  <si>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</si>
  <si>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</si>
  <si>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</si>
  <si>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</si>
  <si>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</si>
  <si>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</si>
  <si>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</si>
  <si>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</si>
  <si>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</si>
  <si>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</si>
  <si>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</si>
  <si>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</si>
  <si>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</si>
  <si>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</si>
  <si>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</si>
  <si>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</si>
  <si>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</si>
  <si>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</si>
  <si>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</si>
  <si>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</si>
  <si>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</si>
  <si>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</si>
  <si>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</si>
  <si>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</si>
  <si>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</si>
  <si>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</si>
  <si>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</si>
  <si>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</si>
  <si>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</si>
  <si>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</si>
  <si>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</si>
  <si>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</si>
  <si>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</si>
  <si>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</si>
  <si>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</si>
  <si>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</si>
  <si>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</si>
  <si>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</si>
  <si>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</si>
  <si>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</si>
  <si>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</si>
  <si>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</si>
  <si>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</si>
  <si>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</si>
  <si>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</si>
  <si>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</si>
  <si>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</si>
  <si>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</si>
  <si>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</si>
  <si>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</si>
  <si>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</si>
  <si>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</si>
  <si>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</si>
  <si>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</si>
  <si>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</si>
  <si>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</si>
  <si>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</si>
  <si>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</si>
  <si>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</si>
  <si>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</si>
  <si>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</si>
  <si>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</si>
  <si>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</si>
  <si>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</si>
  <si>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</si>
  <si>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</si>
  <si>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</si>
  <si>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</si>
  <si>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</si>
  <si>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</si>
  <si>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</si>
  <si>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</si>
  <si>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</si>
  <si>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</si>
  <si>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</si>
  <si>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</si>
  <si>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</si>
  <si>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</si>
  <si>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</si>
  <si>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</si>
  <si>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</si>
  <si>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</si>
  <si>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</si>
  <si>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</si>
  <si>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</si>
  <si>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</si>
  <si>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</si>
  <si>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</si>
  <si>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</si>
  <si>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</si>
  <si>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</si>
  <si>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</si>
  <si>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</si>
  <si>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</si>
  <si>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</si>
  <si>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</si>
  <si>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</si>
  <si>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</si>
  <si>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</si>
  <si>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</si>
  <si>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</si>
  <si>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</si>
  <si>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</si>
  <si>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</si>
  <si>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</si>
  <si>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</si>
  <si>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</si>
  <si>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</si>
  <si>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</si>
  <si>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</si>
  <si>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</si>
  <si>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</si>
  <si>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</si>
  <si>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</si>
  <si>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</si>
  <si>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</si>
  <si>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</si>
  <si>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</si>
  <si>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</si>
  <si>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</si>
  <si>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</si>
  <si>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</si>
  <si>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</si>
  <si>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</si>
  <si>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</si>
  <si>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</si>
  <si>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</si>
  <si>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</si>
  <si>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</si>
  <si>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</si>
  <si>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</si>
  <si>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</si>
  <si>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</si>
  <si>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</si>
  <si>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</si>
  <si>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</si>
  <si>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</si>
  <si>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</si>
  <si>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</si>
  <si>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</si>
  <si>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</si>
  <si>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</si>
  <si>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</si>
  <si>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</si>
  <si>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</si>
  <si>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</si>
  <si>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</si>
  <si>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</si>
  <si>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</si>
  <si>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</si>
  <si>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</si>
  <si>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</si>
  <si>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</si>
  <si>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</si>
  <si>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</si>
  <si>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</si>
  <si>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</si>
  <si>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</si>
  <si>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</si>
  <si>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</si>
  <si>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</si>
  <si>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</si>
  <si>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</si>
  <si>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</si>
  <si>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</si>
  <si>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</si>
  <si>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</si>
  <si>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</si>
  <si>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</si>
  <si>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</si>
  <si>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</si>
  <si>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</si>
  <si>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</si>
  <si>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</si>
  <si>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</si>
  <si>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</si>
  <si>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</si>
  <si>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</si>
  <si>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</si>
  <si>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</si>
  <si>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</si>
  <si>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</si>
  <si>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</si>
  <si>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</si>
  <si>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</si>
  <si>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</si>
  <si>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</si>
  <si>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</si>
  <si>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</si>
  <si>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</si>
  <si>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</si>
  <si>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</si>
  <si>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</si>
  <si>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</si>
  <si>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</si>
  <si>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</si>
  <si>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</si>
  <si>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</si>
  <si>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</si>
  <si>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</si>
  <si>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</si>
  <si>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</si>
  <si>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</si>
  <si>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</si>
  <si>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</si>
  <si>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</si>
  <si>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</si>
  <si>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</si>
  <si>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</si>
  <si>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</si>
  <si>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</si>
  <si>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</si>
  <si>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</si>
  <si>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</si>
  <si>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</si>
  <si>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</si>
  <si>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</si>
  <si>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</si>
  <si>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</si>
  <si>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</si>
  <si>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</si>
  <si>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</si>
  <si>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</si>
  <si>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</si>
  <si>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</si>
  <si>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</si>
  <si>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</si>
  <si>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</si>
  <si>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</si>
  <si>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</si>
  <si>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</si>
  <si>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</si>
  <si>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</si>
  <si>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</si>
  <si>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</si>
  <si>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</si>
  <si>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</si>
  <si>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</si>
  <si>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</si>
  <si>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</si>
  <si>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</si>
  <si>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</si>
  <si>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</si>
  <si>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</si>
  <si>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</si>
  <si>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</si>
  <si>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</si>
  <si>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</si>
  <si>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</si>
  <si>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</si>
  <si>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</si>
  <si>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</si>
  <si>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</si>
  <si>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</si>
  <si>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</si>
  <si>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</si>
  <si>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</si>
  <si>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</si>
  <si>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</si>
  <si>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</si>
  <si>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</si>
  <si>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</si>
  <si>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</si>
  <si>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</si>
  <si>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</si>
  <si>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</si>
  <si>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</si>
  <si>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</si>
  <si>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</si>
  <si>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</si>
  <si>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</si>
  <si>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</si>
  <si>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</si>
  <si>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</si>
  <si>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</si>
  <si>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</si>
  <si>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</si>
  <si>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</si>
  <si>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</si>
  <si>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</si>
  <si>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</si>
  <si>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</si>
  <si>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</si>
  <si>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</si>
  <si>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</si>
  <si>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</si>
  <si>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</si>
  <si>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</si>
  <si>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</si>
  <si>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</si>
  <si>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</si>
  <si>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</si>
  <si>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</si>
  <si>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</si>
  <si>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</si>
  <si>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</si>
  <si>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</si>
  <si>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</si>
  <si>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</si>
  <si>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</si>
  <si>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</si>
  <si>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</si>
  <si>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</si>
  <si>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</si>
  <si>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</si>
  <si>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</si>
  <si>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</si>
  <si>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</si>
  <si>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</si>
  <si>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</si>
  <si>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</si>
  <si>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</si>
  <si>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</si>
  <si>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</si>
  <si>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</si>
  <si>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</si>
  <si>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</si>
  <si>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</si>
  <si>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</si>
  <si>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</si>
  <si>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</si>
  <si>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</si>
  <si>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</si>
  <si>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</si>
  <si>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</si>
  <si>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</si>
  <si>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</si>
  <si>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</si>
  <si>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</si>
  <si>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</si>
  <si>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</si>
  <si>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</si>
  <si>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</si>
  <si>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</si>
  <si>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</si>
  <si>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</si>
  <si>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</si>
  <si>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</si>
  <si>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</si>
  <si>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</si>
  <si>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</si>
  <si>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</si>
  <si>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</si>
  <si>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</si>
  <si>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</si>
  <si>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</si>
  <si>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</si>
  <si>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</si>
  <si>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</si>
  <si>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</si>
  <si>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</si>
  <si>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</si>
  <si>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</si>
  <si>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</si>
  <si>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</si>
  <si>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</si>
  <si>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</si>
  <si>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</si>
  <si>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</si>
  <si>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</si>
  <si>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</si>
  <si>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</si>
  <si>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</si>
  <si>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</si>
  <si>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</si>
  <si>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</si>
  <si>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</si>
  <si>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</si>
  <si>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</si>
  <si>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</si>
  <si>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</si>
  <si>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</si>
  <si>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</si>
  <si>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</si>
  <si>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</si>
  <si>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</si>
  <si>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</si>
  <si>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</si>
  <si>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</si>
  <si>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</si>
  <si>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</si>
  <si>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</si>
  <si>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</si>
  <si>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</si>
  <si>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</si>
  <si>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</si>
  <si>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</si>
  <si>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</si>
  <si>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</si>
  <si>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</si>
  <si>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</si>
  <si>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</si>
  <si>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</si>
  <si>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</si>
  <si>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</si>
  <si>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</si>
  <si>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</si>
  <si>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</si>
  <si>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</si>
  <si>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</si>
  <si>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</si>
  <si>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</si>
  <si>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</si>
  <si>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</si>
  <si>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</si>
  <si>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</si>
  <si>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</si>
  <si>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</si>
  <si>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</si>
  <si>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</si>
  <si>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</si>
  <si>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</si>
  <si>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</si>
  <si>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</si>
  <si>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</si>
  <si>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</si>
  <si>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</si>
  <si>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</si>
  <si>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</si>
  <si>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</si>
  <si>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</si>
  <si>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</si>
  <si>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</si>
  <si>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</si>
  <si>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</si>
  <si>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</si>
  <si>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</si>
  <si>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</si>
  <si>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</si>
  <si>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</si>
  <si>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</si>
  <si>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</si>
  <si>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</si>
  <si>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</si>
  <si>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</si>
  <si>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</si>
  <si>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</si>
  <si>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</si>
  <si>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</si>
  <si>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</si>
  <si>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</si>
  <si>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</si>
  <si>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</si>
  <si>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</si>
  <si>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</si>
  <si>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</si>
  <si>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</si>
  <si>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</si>
  <si>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</si>
  <si>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</si>
  <si>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</si>
  <si>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</si>
  <si>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</si>
  <si>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</si>
  <si>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</si>
  <si>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</si>
  <si>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</si>
  <si>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</si>
  <si>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</si>
  <si>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</si>
  <si>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</si>
  <si>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</si>
  <si>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</si>
  <si>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</si>
  <si>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</si>
  <si>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</si>
  <si>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</si>
  <si>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</si>
  <si>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</si>
  <si>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</si>
  <si>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</si>
  <si>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</si>
  <si>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</si>
  <si>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</si>
  <si>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</si>
  <si>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</si>
  <si>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</si>
  <si>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</si>
  <si>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</si>
  <si>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</si>
  <si>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</si>
  <si>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</si>
  <si>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</si>
  <si>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</si>
  <si>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</si>
  <si>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</si>
  <si>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</si>
  <si>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</si>
  <si>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</si>
  <si>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</si>
  <si>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</si>
  <si>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</si>
  <si>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</si>
  <si>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</si>
  <si>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</si>
  <si>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</si>
  <si>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</si>
  <si>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</si>
  <si>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</si>
  <si>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</si>
  <si>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</si>
  <si>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</si>
  <si>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</si>
  <si>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</si>
  <si>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</si>
  <si>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</si>
  <si>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</si>
  <si>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</si>
  <si>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</si>
  <si>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</si>
  <si>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</si>
  <si>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</si>
  <si>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</si>
  <si>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</si>
  <si>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</si>
  <si>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</si>
  <si>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</si>
  <si>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</si>
  <si>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</si>
  <si>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</si>
  <si>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</si>
  <si>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</si>
  <si>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</si>
  <si>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</si>
  <si>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</si>
  <si>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</si>
  <si>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</si>
  <si>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</si>
  <si>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</si>
  <si>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</si>
  <si>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</si>
  <si>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</si>
  <si>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</si>
  <si>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</si>
  <si>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</si>
  <si>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</si>
  <si>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</si>
  <si>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</si>
  <si>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</si>
  <si>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</si>
  <si>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</si>
  <si>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</si>
  <si>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</si>
  <si>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</si>
  <si>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</si>
  <si>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</si>
  <si>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</si>
  <si>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</si>
  <si>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</si>
  <si>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</si>
  <si>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</si>
  <si>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</si>
  <si>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</si>
  <si>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</si>
  <si>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</si>
  <si>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</si>
  <si>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</si>
  <si>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</si>
  <si>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</si>
  <si>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</si>
  <si>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</si>
  <si>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</si>
  <si>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</si>
  <si>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</si>
  <si>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</si>
  <si>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</si>
  <si>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</si>
  <si>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</si>
  <si>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</si>
  <si>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</si>
  <si>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</si>
  <si>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</si>
  <si>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</si>
  <si>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</si>
  <si>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</si>
  <si>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</si>
  <si>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</si>
  <si>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</si>
  <si>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</si>
  <si>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</si>
  <si>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</si>
  <si>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</si>
  <si>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</si>
  <si>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</si>
  <si>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</si>
  <si>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</si>
  <si>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</si>
  <si>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</si>
  <si>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</si>
  <si>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</si>
  <si>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</si>
  <si>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</si>
  <si>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</si>
  <si>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</si>
  <si>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</si>
  <si>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</si>
  <si>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</si>
  <si>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</si>
  <si>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</si>
  <si>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</si>
  <si>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</si>
  <si>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</si>
  <si>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</si>
  <si>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</si>
  <si>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</si>
  <si>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</si>
  <si>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</si>
  <si>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</si>
  <si>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</si>
  <si>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</si>
  <si>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</si>
  <si>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</si>
  <si>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</si>
  <si>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</si>
  <si>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</si>
  <si>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</si>
  <si>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</si>
  <si>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</si>
  <si>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</si>
  <si>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</si>
  <si>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</si>
  <si>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</si>
  <si>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</si>
  <si>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</si>
  <si>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</si>
  <si>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</si>
  <si>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</si>
  <si>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</si>
  <si>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</si>
  <si>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</si>
  <si>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</si>
  <si>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</si>
  <si>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</si>
  <si>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</si>
  <si>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</si>
  <si>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</si>
  <si>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</si>
  <si>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</si>
  <si>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</si>
  <si>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</si>
  <si>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</si>
  <si>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</si>
  <si>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</si>
  <si>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</si>
  <si>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</si>
  <si>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</si>
  <si>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</si>
  <si>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</si>
  <si>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</si>
  <si>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</si>
  <si>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</si>
  <si>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</si>
  <si>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</si>
  <si>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</si>
  <si>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</si>
  <si>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</si>
  <si>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</si>
  <si>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</si>
  <si>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</si>
  <si>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</si>
  <si>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</si>
  <si>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</si>
  <si>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</si>
  <si>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</si>
  <si>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</si>
  <si>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</si>
  <si>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</si>
  <si>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</si>
  <si>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</si>
  <si>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</si>
  <si>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</si>
  <si>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</si>
  <si>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</si>
  <si>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</si>
  <si>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</si>
  <si>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</si>
  <si>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</si>
  <si>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</si>
  <si>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</si>
  <si>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</si>
  <si>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</si>
  <si>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</si>
  <si>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</si>
  <si>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</si>
  <si>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</si>
  <si>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</si>
  <si>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</si>
  <si>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</si>
  <si>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</si>
  <si>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</si>
  <si>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</si>
  <si>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</si>
  <si>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</si>
  <si>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</si>
  <si>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</si>
  <si>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</si>
  <si>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</si>
  <si>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</si>
  <si>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</si>
  <si>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</si>
  <si>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</si>
  <si>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</si>
  <si>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</si>
  <si>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</si>
  <si>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</si>
  <si>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</si>
  <si>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</si>
  <si>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</si>
  <si>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</si>
  <si>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</si>
  <si>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</si>
  <si>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</si>
  <si>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</si>
  <si>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</si>
  <si>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</si>
  <si>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</si>
  <si>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</si>
  <si>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</si>
  <si>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</si>
  <si>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</si>
  <si>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</si>
  <si>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</si>
  <si>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</si>
  <si>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</si>
  <si>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</si>
  <si>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</si>
  <si>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</si>
  <si>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</si>
  <si>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</si>
  <si>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</si>
  <si>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</si>
  <si>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</si>
  <si>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</si>
  <si>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</si>
  <si>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</si>
  <si>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</si>
  <si>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</si>
  <si>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</si>
  <si>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</si>
  <si>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</si>
  <si>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</si>
  <si>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</si>
  <si>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</si>
  <si>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</si>
  <si>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</si>
  <si>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</si>
  <si>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</si>
  <si>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</si>
  <si>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</si>
  <si>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</si>
  <si>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</si>
  <si>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</si>
  <si>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</si>
  <si>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</si>
  <si>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</si>
  <si>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</si>
  <si>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</si>
  <si>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</si>
  <si>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</si>
  <si>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</si>
  <si>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</si>
  <si>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</si>
  <si>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</si>
  <si>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</si>
  <si>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</si>
  <si>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</si>
  <si>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</si>
  <si>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</si>
  <si>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</si>
  <si>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</si>
  <si>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</si>
  <si>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</si>
  <si>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</si>
  <si>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</si>
  <si>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</si>
  <si>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</si>
  <si>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</si>
  <si>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</si>
  <si>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</si>
  <si>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</si>
  <si>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</si>
  <si>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</si>
  <si>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</si>
  <si>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</si>
  <si>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</si>
  <si>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</si>
  <si>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</si>
  <si>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</si>
  <si>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</si>
  <si>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</si>
  <si>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</si>
  <si>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</si>
  <si>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</si>
  <si>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</si>
  <si>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</si>
  <si>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</si>
  <si>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</si>
  <si>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</si>
  <si>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</si>
  <si>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</si>
  <si>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</si>
  <si>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</si>
  <si>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</si>
  <si>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</si>
  <si>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</si>
  <si>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</si>
  <si>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</si>
  <si>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</si>
  <si>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</si>
  <si>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</si>
  <si>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</si>
  <si>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</si>
  <si>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</si>
  <si>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</si>
  <si>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</si>
  <si>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</si>
  <si>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</si>
  <si>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</si>
  <si>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</si>
  <si>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</si>
  <si>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</si>
  <si>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</si>
  <si>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</si>
  <si>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</si>
  <si>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</si>
  <si>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</si>
  <si>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</si>
  <si>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</si>
  <si>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</si>
  <si>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</si>
  <si>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</si>
  <si>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</si>
  <si>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</si>
  <si>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</si>
  <si>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</si>
  <si>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</si>
  <si>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</si>
  <si>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</si>
  <si>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</si>
  <si>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</si>
  <si>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</si>
  <si>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</si>
  <si>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</si>
  <si>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</si>
  <si>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</si>
  <si>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</si>
  <si>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</si>
  <si>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</si>
  <si>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</si>
  <si>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</si>
  <si>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</si>
  <si>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</si>
  <si>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</si>
  <si>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</si>
  <si>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</si>
  <si>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</si>
  <si>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</si>
  <si>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</si>
  <si>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</si>
  <si>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</si>
  <si>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</si>
  <si>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</si>
  <si>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</si>
  <si>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</si>
  <si>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</si>
  <si>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</si>
  <si>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</si>
  <si>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</si>
  <si>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</si>
  <si>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</si>
  <si>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</si>
  <si>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</si>
  <si>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</si>
  <si>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</si>
  <si>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</si>
  <si>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</si>
  <si>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</si>
  <si>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</si>
  <si>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</si>
  <si>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</si>
  <si>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</si>
  <si>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</si>
  <si>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</si>
  <si>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</si>
  <si>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</si>
  <si>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</si>
  <si>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</si>
  <si>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</si>
  <si>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</si>
  <si>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</si>
  <si>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</si>
  <si>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</si>
  <si>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</si>
  <si>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</si>
  <si>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</si>
  <si>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</si>
  <si>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</si>
  <si>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</si>
  <si>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</si>
  <si>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</si>
  <si>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</si>
  <si>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</si>
  <si>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</si>
  <si>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</si>
  <si>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</si>
  <si>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</si>
  <si>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</si>
  <si>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</si>
  <si>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</si>
  <si>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</si>
  <si>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</si>
  <si>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</si>
  <si>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</si>
  <si>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</si>
  <si>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</si>
  <si>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</si>
  <si>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</si>
  <si>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</si>
  <si>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</si>
  <si>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</si>
  <si>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</si>
  <si>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</si>
  <si>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</si>
  <si>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</si>
  <si>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</si>
  <si>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</si>
  <si>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</si>
  <si>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</si>
  <si>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</si>
  <si>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</si>
  <si>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</si>
  <si>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</si>
  <si>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</si>
  <si>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</si>
  <si>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</si>
  <si>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</si>
  <si>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</si>
  <si>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</si>
  <si>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</si>
  <si>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</si>
  <si>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</si>
  <si>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</si>
  <si>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</si>
  <si>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</si>
  <si>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</si>
  <si>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</si>
  <si>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</si>
  <si>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</si>
  <si>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</si>
  <si>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</si>
  <si>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</si>
  <si>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</si>
  <si>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</si>
  <si>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</si>
  <si>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</si>
  <si>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</si>
  <si>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</si>
  <si>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</si>
  <si>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</si>
  <si>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</si>
  <si>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</si>
  <si>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</si>
  <si>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</si>
  <si>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</si>
  <si>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</si>
  <si>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</si>
  <si>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</si>
  <si>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</si>
  <si>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</si>
  <si>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</si>
  <si>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</si>
  <si>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</si>
  <si>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</si>
  <si>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</si>
  <si>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</si>
  <si>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</si>
  <si>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</si>
  <si>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</si>
  <si>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</si>
  <si>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</si>
  <si>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</si>
  <si>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</si>
  <si>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</si>
  <si>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</si>
  <si>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</si>
  <si>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</si>
  <si>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</si>
  <si>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</si>
  <si>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</si>
  <si>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</si>
  <si>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</si>
  <si>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</si>
  <si>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</si>
  <si>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</si>
  <si>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</si>
  <si>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</si>
  <si>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</si>
  <si>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</si>
  <si>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</si>
  <si>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</si>
  <si>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</si>
  <si>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</si>
  <si>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</si>
  <si>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</si>
  <si>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</si>
  <si>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</si>
  <si>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</si>
  <si>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</si>
  <si>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</si>
  <si>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</si>
  <si>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</si>
  <si>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</si>
  <si>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</si>
  <si>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</si>
  <si>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</si>
  <si>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</si>
  <si>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</si>
  <si>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</si>
  <si>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</si>
  <si>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</si>
  <si>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</si>
  <si>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</si>
  <si>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</si>
  <si>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</si>
  <si>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</si>
  <si>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</si>
  <si>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</si>
  <si>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</si>
  <si>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</si>
  <si>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</si>
  <si>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</si>
  <si>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</si>
  <si>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</si>
  <si>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</si>
  <si>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</si>
  <si>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</si>
  <si>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</si>
  <si>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</si>
  <si>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</si>
  <si>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</si>
  <si>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</si>
  <si>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</si>
  <si>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</si>
  <si>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</si>
  <si>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</si>
  <si>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</si>
  <si>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</si>
  <si>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</si>
  <si>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</si>
  <si>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</si>
  <si>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</si>
  <si>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</si>
  <si>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</si>
  <si>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</si>
  <si>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</si>
  <si>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</si>
  <si>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</si>
  <si>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</si>
  <si>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</si>
  <si>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</si>
  <si>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</si>
  <si>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</si>
  <si>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</si>
  <si>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</si>
  <si>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</si>
  <si>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</si>
  <si>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</si>
  <si>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</si>
  <si>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</si>
  <si>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</si>
  <si>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</si>
  <si>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</si>
  <si>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</si>
  <si>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</si>
  <si>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</si>
  <si>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</si>
  <si>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</si>
  <si>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</si>
  <si>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</si>
  <si>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</si>
  <si>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</si>
  <si>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</si>
  <si>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</si>
  <si>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</si>
  <si>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</si>
  <si>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</si>
  <si>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</si>
  <si>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</si>
  <si>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</si>
  <si>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</si>
  <si>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</si>
  <si>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</si>
  <si>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</si>
  <si>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</si>
  <si>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</si>
  <si>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</si>
  <si>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</si>
  <si>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</si>
  <si>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</si>
  <si>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</si>
  <si>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</si>
  <si>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</si>
  <si>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</si>
  <si>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</si>
  <si>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</si>
  <si>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</si>
  <si>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</si>
  <si>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</si>
  <si>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</si>
  <si>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</si>
  <si>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</si>
  <si>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</si>
  <si>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</si>
  <si>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</si>
  <si>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</si>
  <si>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</si>
  <si>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</si>
  <si>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</si>
  <si>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</si>
  <si>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</si>
  <si>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</si>
  <si>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</si>
  <si>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</si>
  <si>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</si>
  <si>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</si>
  <si>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</si>
  <si>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</si>
  <si>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</si>
  <si>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</si>
  <si>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</si>
  <si>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</si>
  <si>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</si>
  <si>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</si>
  <si>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</si>
  <si>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</si>
  <si>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</si>
  <si>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</si>
  <si>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</si>
  <si>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</si>
  <si>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</si>
  <si>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</si>
  <si>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</si>
  <si>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</si>
  <si>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</si>
  <si>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</si>
  <si>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</si>
  <si>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</si>
  <si>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</si>
  <si>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</si>
  <si>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</si>
  <si>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</si>
  <si>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</si>
  <si>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</si>
  <si>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</si>
  <si>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</si>
  <si>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</si>
  <si>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</si>
  <si>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</si>
  <si>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</si>
  <si>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</si>
  <si>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</si>
  <si>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</si>
  <si>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</si>
  <si>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</si>
  <si>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</si>
  <si>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</si>
  <si>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</si>
  <si>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</si>
  <si>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</si>
  <si>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</si>
  <si>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</si>
  <si>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</si>
  <si>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</si>
  <si>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</si>
  <si>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</si>
  <si>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</si>
  <si>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</si>
  <si>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</si>
  <si>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</si>
  <si>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</si>
  <si>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</si>
  <si>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</si>
  <si>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</si>
  <si>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</si>
  <si>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</si>
  <si>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</si>
  <si>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</si>
  <si>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</si>
  <si>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</si>
  <si>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</si>
  <si>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</si>
  <si>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</si>
  <si>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</si>
  <si>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</si>
  <si>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</si>
  <si>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</si>
  <si>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</si>
  <si>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</si>
  <si>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</si>
  <si>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</si>
  <si>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</si>
  <si>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</si>
  <si>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</si>
  <si>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</si>
  <si>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</si>
  <si>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</si>
  <si>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</si>
  <si>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</si>
  <si>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</si>
  <si>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</si>
  <si>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</si>
  <si>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</si>
  <si>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</si>
  <si>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</si>
  <si>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</si>
  <si>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</si>
  <si>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</si>
  <si>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</si>
  <si>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</si>
  <si>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</si>
  <si>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</si>
  <si>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</si>
  <si>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</si>
  <si>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</si>
  <si>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</si>
  <si>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</si>
  <si>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</si>
  <si>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</si>
  <si>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</si>
  <si>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</si>
  <si>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</si>
  <si>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</si>
  <si>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</si>
  <si>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</si>
  <si>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</si>
  <si>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</si>
  <si>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</si>
  <si>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</si>
  <si>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</si>
  <si>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</si>
  <si>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</si>
  <si>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</si>
  <si>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</si>
  <si>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</si>
  <si>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</si>
  <si>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</si>
  <si>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</si>
  <si>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</si>
  <si>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</si>
  <si>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</si>
  <si>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</si>
  <si>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</si>
  <si>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</si>
  <si>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</si>
  <si>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</si>
  <si>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</si>
  <si>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</si>
  <si>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</si>
  <si>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</si>
  <si>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</si>
  <si>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</si>
  <si>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</si>
  <si>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</si>
  <si>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</si>
  <si>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</si>
  <si>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</si>
  <si>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</si>
  <si>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</si>
  <si>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</si>
  <si>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</si>
  <si>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</si>
  <si>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</si>
  <si>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</si>
  <si>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</si>
  <si>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</si>
  <si>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</si>
  <si>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</si>
  <si>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</si>
  <si>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</si>
  <si>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</si>
  <si>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</si>
  <si>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</si>
  <si>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</si>
  <si>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</si>
  <si>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</si>
  <si>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</si>
  <si>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</si>
  <si>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</si>
  <si>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</si>
  <si>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</si>
  <si>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</si>
  <si>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</si>
  <si>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</si>
  <si>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</si>
  <si>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</si>
  <si>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</si>
  <si>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</si>
  <si>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</si>
  <si>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</si>
  <si>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</si>
  <si>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</si>
  <si>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</si>
  <si>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</si>
  <si>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</si>
  <si>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</si>
  <si>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</si>
  <si>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</si>
  <si>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</si>
  <si>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</si>
  <si>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</si>
  <si>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</si>
  <si>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</si>
  <si>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</si>
  <si>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</si>
  <si>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</si>
  <si>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</si>
  <si>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</si>
  <si>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</si>
  <si>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</si>
  <si>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</si>
  <si>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</si>
  <si>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</si>
  <si>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</si>
  <si>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</si>
  <si>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</si>
  <si>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</si>
  <si>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</si>
  <si>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</si>
  <si>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</si>
  <si>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</si>
  <si>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</si>
  <si>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</si>
  <si>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</si>
  <si>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</si>
  <si>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</si>
  <si>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</si>
  <si>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</si>
  <si>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</si>
  <si>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</si>
  <si>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</si>
  <si>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</si>
  <si>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</si>
  <si>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</si>
  <si>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</si>
  <si>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</si>
  <si>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</si>
  <si>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</si>
  <si>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</si>
  <si>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</si>
  <si>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</si>
  <si>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</si>
  <si>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</si>
  <si>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</si>
  <si>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</si>
  <si>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</si>
  <si>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</si>
  <si>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</si>
  <si>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</si>
  <si>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</si>
  <si>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</si>
  <si>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</si>
  <si>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</si>
  <si>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</si>
  <si>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</si>
  <si>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</si>
  <si>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</si>
  <si>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</si>
  <si>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</si>
  <si>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</si>
  <si>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</si>
  <si>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</si>
  <si>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</si>
  <si>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</si>
  <si>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</si>
  <si>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</si>
  <si>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</si>
  <si>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</si>
  <si>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</si>
  <si>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</si>
  <si>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</si>
  <si>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</si>
  <si>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</si>
  <si>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</si>
  <si>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</si>
  <si>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</si>
  <si>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</si>
  <si>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</si>
  <si>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</si>
  <si>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</si>
  <si>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</si>
  <si>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</si>
  <si>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</si>
  <si>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</si>
  <si>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</si>
  <si>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</si>
  <si>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</si>
  <si>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</si>
  <si>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</si>
  <si>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</si>
  <si>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</si>
  <si>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</si>
  <si>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</si>
  <si>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</si>
  <si>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</si>
  <si>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</si>
  <si>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</si>
  <si>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</si>
  <si>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</si>
  <si>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</si>
  <si>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</si>
  <si>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</si>
  <si>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</si>
  <si>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</si>
  <si>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</si>
  <si>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</si>
  <si>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</si>
  <si>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</si>
  <si>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</si>
  <si>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</si>
  <si>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</si>
  <si>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</si>
  <si>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</si>
  <si>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</si>
  <si>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</si>
  <si>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</si>
  <si>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</si>
  <si>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</si>
  <si>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</si>
  <si>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</si>
  <si>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</si>
  <si>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</si>
  <si>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</si>
  <si>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</si>
  <si>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</si>
  <si>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</si>
  <si>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</si>
  <si>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</si>
  <si>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</si>
  <si>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</si>
  <si>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</si>
  <si>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</si>
  <si>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</si>
  <si>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</si>
  <si>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</si>
  <si>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</si>
  <si>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</si>
  <si>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</si>
  <si>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</si>
  <si>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</si>
  <si>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</si>
  <si>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</si>
  <si>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</si>
  <si>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</si>
  <si>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</si>
  <si>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</si>
  <si>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</si>
  <si>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</si>
  <si>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</si>
  <si>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</si>
  <si>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</si>
  <si>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</si>
  <si>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</si>
  <si>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</si>
  <si>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</si>
  <si>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</si>
  <si>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</si>
  <si>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</si>
  <si>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</si>
  <si>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</si>
  <si>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</si>
  <si>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</si>
  <si>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</si>
  <si>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</si>
  <si>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</si>
  <si>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</si>
  <si>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</si>
  <si>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</si>
  <si>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</si>
  <si>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</si>
  <si>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</si>
  <si>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</si>
  <si>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</si>
  <si>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</si>
  <si>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</si>
  <si>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</si>
  <si>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</si>
  <si>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</si>
  <si>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</si>
  <si>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</si>
  <si>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</si>
  <si>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</si>
  <si>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</si>
  <si>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</si>
  <si>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</si>
  <si>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</si>
  <si>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</si>
  <si>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</si>
  <si>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</si>
  <si>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</si>
  <si>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</si>
  <si>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</si>
  <si>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</si>
  <si>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</si>
  <si>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</si>
  <si>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</si>
  <si>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</si>
  <si>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</si>
  <si>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</si>
  <si>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</si>
  <si>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</si>
  <si>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</si>
  <si>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</si>
  <si>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</si>
  <si>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</si>
  <si>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</si>
  <si>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</si>
  <si>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</si>
  <si>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</si>
  <si>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</si>
  <si>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</si>
  <si>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</si>
  <si>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</si>
  <si>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</si>
  <si>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</si>
  <si>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</si>
  <si>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</si>
  <si>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</si>
  <si>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</si>
  <si>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</si>
  <si>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</si>
  <si>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</si>
  <si>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</si>
  <si>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</si>
  <si>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</si>
  <si>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</si>
  <si>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</si>
  <si>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</si>
  <si>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</si>
  <si>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</si>
  <si>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</si>
  <si>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</si>
  <si>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</si>
  <si>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</si>
  <si>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</si>
  <si>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</si>
  <si>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</si>
  <si>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</si>
  <si>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</si>
  <si>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</si>
  <si>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</si>
  <si>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</si>
  <si>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</si>
  <si>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</si>
  <si>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</si>
  <si>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</si>
  <si>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</si>
  <si>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</si>
  <si>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</si>
  <si>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</si>
  <si>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</si>
  <si>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</si>
  <si>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</si>
  <si>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</si>
  <si>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</si>
  <si>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</si>
  <si>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</si>
  <si>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</si>
  <si>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</si>
  <si>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</si>
  <si>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</si>
  <si>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</si>
  <si>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</si>
  <si>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</si>
  <si>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</si>
  <si>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</si>
  <si>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</si>
  <si>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</si>
  <si>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</si>
  <si>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</si>
  <si>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</si>
  <si>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</si>
  <si>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</si>
  <si>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</si>
  <si>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</si>
  <si>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</si>
  <si>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</si>
  <si>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</si>
  <si>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</si>
  <si>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</si>
  <si>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</si>
  <si>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</si>
  <si>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</si>
  <si>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</si>
  <si>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</si>
  <si>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</si>
  <si>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</si>
  <si>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</si>
  <si>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</si>
  <si>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</si>
  <si>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</si>
  <si>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</si>
  <si>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</si>
  <si>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</si>
  <si>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</si>
  <si>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</si>
  <si>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</si>
  <si>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</si>
  <si>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</si>
  <si>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</si>
  <si>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</si>
  <si>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</si>
  <si>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</si>
  <si>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</si>
  <si>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</si>
  <si>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</si>
  <si>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</si>
  <si>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</si>
  <si>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</si>
  <si>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</si>
  <si>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</si>
  <si>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</si>
  <si>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</si>
  <si>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</si>
  <si>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</si>
  <si>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</si>
  <si>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</si>
  <si>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</si>
  <si>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</si>
  <si>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</si>
  <si>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</si>
  <si>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</si>
  <si>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</si>
  <si>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</si>
  <si>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</si>
  <si>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</si>
  <si>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</si>
  <si>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</si>
  <si>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</si>
  <si>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</si>
  <si>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</si>
  <si>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</si>
  <si>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</si>
  <si>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</si>
  <si>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</si>
  <si>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</si>
  <si>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</si>
  <si>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</si>
  <si>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</si>
  <si>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</si>
  <si>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</si>
  <si>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</si>
  <si>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</si>
  <si>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</si>
  <si>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</si>
  <si>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</si>
  <si>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</si>
  <si>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</si>
  <si>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</si>
  <si>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</si>
  <si>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</si>
  <si>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</si>
  <si>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</si>
  <si>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</si>
  <si>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</si>
  <si>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</si>
  <si>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</si>
  <si>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</si>
  <si>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</si>
  <si>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</si>
  <si>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</si>
  <si>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</si>
  <si>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</si>
  <si>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</si>
  <si>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</si>
  <si>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</si>
  <si>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</si>
  <si>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</si>
  <si>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</si>
  <si>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</si>
  <si>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</si>
  <si>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</si>
  <si>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</si>
  <si>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</si>
  <si>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</si>
  <si>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</si>
  <si>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</si>
  <si>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</si>
  <si>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</si>
  <si>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</si>
  <si>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</si>
  <si>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</si>
  <si>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</si>
  <si>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</si>
  <si>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</si>
  <si>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</si>
  <si>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</si>
  <si>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</si>
  <si>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</si>
  <si>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</si>
  <si>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</si>
  <si>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</si>
  <si>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</si>
  <si>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</si>
  <si>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</si>
  <si>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</si>
  <si>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</si>
  <si>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</si>
  <si>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</si>
  <si>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</si>
  <si>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</si>
  <si>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</si>
  <si>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</si>
  <si>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</si>
  <si>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</si>
  <si>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</si>
  <si>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</si>
  <si>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</si>
  <si>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</si>
  <si>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</si>
  <si>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</si>
  <si>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</si>
  <si>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</si>
  <si>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</si>
  <si>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</si>
  <si>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</si>
  <si>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</si>
  <si>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</si>
  <si>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</si>
  <si>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</si>
  <si>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</si>
  <si>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</si>
  <si>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</si>
  <si>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</si>
  <si>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</si>
  <si>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</si>
  <si>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</si>
  <si>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</si>
  <si>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</si>
  <si>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</si>
  <si>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</si>
  <si>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</si>
  <si>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</si>
  <si>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</si>
  <si>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</si>
  <si>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</si>
  <si>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</si>
  <si>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</si>
  <si>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</si>
  <si>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</si>
  <si>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</si>
  <si>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</si>
  <si>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</si>
  <si>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</si>
  <si>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</si>
  <si>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</si>
  <si>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</si>
  <si>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</si>
  <si>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</si>
  <si>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</si>
  <si>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</si>
  <si>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</si>
  <si>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</si>
  <si>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</si>
  <si>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</si>
  <si>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</si>
  <si>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</si>
  <si>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</si>
  <si>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</si>
  <si>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</si>
  <si>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</si>
  <si>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</si>
  <si>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</si>
  <si>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</si>
  <si>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</si>
  <si>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</si>
  <si>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</si>
  <si>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</si>
  <si>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</si>
  <si>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</si>
  <si>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</si>
  <si>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</si>
  <si>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</si>
  <si>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</si>
  <si>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</si>
  <si>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</si>
  <si>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</si>
  <si>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</si>
  <si>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</si>
  <si>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</si>
  <si>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</si>
  <si>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</si>
  <si>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</si>
  <si>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</si>
  <si>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</si>
  <si>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</si>
  <si>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</si>
  <si>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</si>
  <si>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</si>
  <si>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</si>
  <si>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</si>
  <si>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</si>
  <si>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</si>
  <si>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</si>
  <si>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</si>
  <si>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</si>
  <si>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</si>
  <si>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</si>
  <si>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</si>
  <si>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</si>
  <si>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</si>
  <si>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</si>
  <si>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</si>
  <si>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</si>
  <si>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</si>
  <si>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</si>
  <si>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</si>
  <si>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</si>
  <si>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</si>
  <si>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</si>
  <si>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</si>
  <si>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</si>
  <si>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</si>
  <si>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</si>
  <si>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</si>
  <si>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</si>
  <si>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</si>
  <si>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</si>
  <si>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</si>
  <si>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</si>
  <si>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</si>
  <si>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</si>
  <si>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</si>
  <si>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</si>
  <si>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</si>
  <si>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</si>
  <si>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</si>
  <si>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</si>
  <si>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</si>
  <si>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</si>
  <si>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</si>
  <si>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</si>
  <si>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</si>
  <si>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</si>
  <si>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</si>
  <si>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</si>
  <si>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</si>
  <si>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</si>
  <si>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</si>
  <si>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</si>
  <si>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</si>
  <si>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</si>
  <si>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</si>
  <si>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</si>
  <si>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</si>
  <si>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</si>
  <si>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</si>
  <si>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</si>
  <si>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</si>
  <si>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</si>
  <si>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</si>
  <si>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</si>
  <si>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</si>
  <si>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</si>
  <si>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</si>
  <si>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</si>
  <si>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</si>
  <si>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</si>
  <si>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</si>
  <si>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</si>
  <si>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</si>
  <si>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</si>
  <si>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</si>
  <si>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</si>
  <si>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</si>
  <si>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</si>
  <si>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</si>
  <si>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</si>
  <si>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</si>
  <si>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</si>
  <si>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</si>
  <si>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</si>
  <si>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</si>
  <si>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</si>
  <si>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</si>
  <si>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</si>
  <si>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</si>
  <si>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</si>
  <si>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</si>
  <si>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</si>
  <si>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</si>
  <si>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</si>
  <si>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</si>
  <si>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</si>
  <si>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</si>
  <si>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</si>
  <si>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</si>
  <si>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</si>
  <si>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</si>
  <si>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</si>
  <si>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</si>
  <si>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</si>
  <si>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</si>
  <si>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</si>
  <si>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</si>
  <si>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</si>
  <si>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</si>
  <si>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</si>
  <si>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</si>
  <si>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</si>
  <si>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</si>
  <si>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</si>
  <si>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</si>
  <si>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</si>
  <si>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</si>
  <si>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</si>
  <si>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</si>
  <si>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</si>
  <si>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</si>
  <si>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</si>
  <si>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</si>
  <si>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</si>
  <si>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</si>
  <si>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</si>
  <si>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</si>
  <si>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</si>
  <si>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</si>
  <si>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</si>
  <si>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</si>
  <si>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</si>
  <si>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</si>
  <si>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</si>
  <si>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</si>
  <si>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</si>
  <si>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</si>
  <si>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</si>
  <si>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</si>
  <si>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</si>
  <si>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</si>
  <si>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</si>
  <si>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</si>
  <si>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</si>
  <si>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</si>
  <si>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</si>
  <si>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</si>
  <si>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</si>
  <si>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</si>
  <si>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</si>
  <si>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</si>
  <si>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</si>
  <si>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</si>
  <si>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</si>
  <si>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</si>
  <si>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</si>
  <si>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</si>
  <si>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</si>
  <si>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</si>
  <si>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</si>
  <si>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</si>
  <si>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</si>
  <si>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</si>
  <si>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</si>
  <si>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</si>
  <si>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</si>
  <si>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</si>
  <si>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</si>
  <si>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</si>
  <si>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</si>
  <si>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</si>
  <si>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</si>
  <si>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</si>
  <si>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</si>
  <si>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</si>
  <si>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</si>
  <si>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</si>
  <si>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</si>
  <si>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</si>
  <si>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</si>
  <si>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</si>
  <si>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</si>
  <si>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</si>
  <si>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</si>
  <si>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</si>
  <si>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</si>
  <si>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</si>
  <si>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</si>
  <si>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</si>
  <si>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</si>
  <si>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</si>
  <si>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</si>
  <si>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</si>
  <si>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</si>
  <si>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</si>
  <si>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</si>
  <si>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</si>
  <si>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</si>
  <si>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</si>
  <si>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</si>
  <si>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</si>
  <si>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</si>
  <si>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</si>
  <si>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</si>
  <si>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</si>
  <si>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</si>
  <si>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</si>
  <si>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</si>
  <si>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</si>
  <si>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</si>
  <si>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</si>
  <si>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</si>
  <si>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</si>
  <si>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</si>
  <si>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</si>
  <si>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</si>
  <si>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</si>
  <si>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</si>
  <si>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</si>
  <si>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</si>
  <si>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</si>
  <si>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</si>
  <si>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</si>
  <si>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</si>
  <si>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</si>
  <si>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</si>
  <si>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</si>
  <si>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</si>
  <si>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</si>
  <si>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</si>
  <si>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</si>
  <si>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</si>
  <si>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</si>
  <si>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</si>
  <si>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</si>
  <si>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</si>
  <si>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</si>
  <si>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</si>
  <si>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</si>
  <si>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</si>
  <si>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</si>
  <si>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</si>
  <si>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</si>
  <si>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</si>
  <si>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</si>
  <si>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</si>
  <si>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</si>
  <si>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</si>
  <si>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</si>
  <si>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</si>
  <si>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</si>
  <si>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</si>
  <si>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</si>
  <si>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</si>
  <si>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</si>
  <si>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</si>
  <si>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</si>
  <si>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</si>
  <si>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</si>
  <si>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</si>
  <si>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</si>
  <si>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</si>
  <si>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</si>
  <si>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</si>
  <si>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</si>
  <si>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</si>
  <si>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</si>
  <si>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</si>
  <si>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</si>
  <si>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</si>
  <si>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</si>
  <si>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</si>
  <si>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</si>
  <si>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</si>
  <si>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</si>
  <si>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</si>
  <si>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</si>
  <si>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</si>
  <si>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</si>
  <si>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</si>
  <si>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</si>
  <si>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</si>
  <si>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</si>
  <si>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</si>
  <si>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</si>
  <si>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</si>
  <si>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</si>
  <si>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</si>
  <si>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</si>
  <si>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</si>
  <si>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</si>
  <si>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</si>
  <si>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</si>
  <si>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</si>
  <si>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</si>
  <si>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</si>
  <si>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</si>
  <si>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</si>
  <si>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</si>
  <si>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</si>
  <si>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</si>
  <si>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</si>
  <si>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</si>
  <si>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</si>
  <si>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</si>
  <si>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</si>
  <si>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</si>
  <si>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</si>
  <si>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</si>
  <si>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</si>
  <si>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</si>
  <si>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</si>
  <si>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</si>
  <si>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</si>
  <si>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</si>
  <si>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</si>
  <si>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</si>
  <si>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</si>
  <si>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</si>
  <si>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</si>
  <si>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</si>
  <si>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</si>
  <si>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</si>
  <si>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</si>
  <si>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</si>
  <si>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</si>
  <si>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</si>
  <si>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</si>
  <si>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</si>
  <si>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</si>
  <si>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</si>
  <si>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</si>
  <si>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</si>
  <si>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</si>
  <si>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</si>
  <si>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</si>
  <si>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</si>
  <si>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</si>
  <si>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</si>
  <si>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</si>
  <si>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</si>
  <si>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</si>
  <si>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</si>
  <si>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</si>
  <si>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</si>
  <si>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</si>
  <si>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</si>
  <si>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</si>
  <si>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</si>
  <si>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</si>
  <si>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</si>
  <si>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</si>
  <si>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</si>
  <si>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</si>
  <si>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</si>
  <si>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</si>
  <si>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</si>
  <si>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</si>
  <si>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</si>
  <si>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</si>
  <si>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</si>
  <si>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</si>
  <si>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</si>
  <si>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</si>
  <si>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</si>
  <si>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</si>
  <si>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</si>
  <si>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</si>
  <si>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</si>
  <si>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</si>
  <si>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</si>
  <si>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</si>
  <si>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</si>
  <si>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</si>
  <si>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</si>
  <si>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</si>
  <si>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</si>
  <si>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</si>
  <si>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</si>
  <si>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</si>
  <si>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</si>
  <si>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</si>
  <si>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</si>
  <si>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</si>
  <si>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</si>
  <si>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</si>
  <si>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</si>
  <si>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</si>
  <si>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</si>
  <si>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</si>
  <si>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</si>
  <si>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</si>
  <si>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</si>
  <si>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</si>
  <si>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</si>
  <si>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</si>
  <si>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</si>
  <si>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</si>
  <si>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</si>
  <si>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</si>
  <si>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</si>
  <si>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</si>
  <si>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</si>
  <si>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</si>
  <si>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</si>
  <si>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</si>
  <si>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</si>
  <si>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</si>
  <si>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</si>
  <si>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</si>
  <si>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</si>
  <si>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</si>
  <si>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</si>
  <si>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</si>
  <si>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</si>
  <si>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</si>
  <si>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</si>
  <si>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</si>
  <si>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</si>
  <si>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</si>
  <si>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</si>
  <si>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</si>
  <si>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</si>
  <si>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</si>
  <si>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</si>
  <si>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</si>
  <si>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</si>
  <si>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</si>
  <si>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</si>
  <si>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</si>
  <si>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</si>
  <si>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</si>
  <si>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</si>
  <si>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</si>
  <si>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</si>
  <si>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</si>
  <si>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</si>
  <si>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</si>
  <si>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</si>
  <si>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</si>
  <si>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</si>
  <si>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</si>
  <si>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</si>
  <si>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</si>
  <si>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</si>
  <si>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</si>
  <si>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</si>
  <si>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</si>
  <si>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</si>
  <si>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</si>
  <si>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</si>
  <si>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</si>
  <si>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</si>
  <si>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</si>
  <si>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</si>
  <si>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</si>
  <si>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</si>
  <si>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</si>
  <si>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</si>
  <si>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</si>
  <si>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</si>
  <si>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</si>
  <si>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</si>
  <si>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</si>
  <si>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</si>
  <si>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</si>
  <si>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</si>
  <si>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</si>
  <si>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</si>
  <si>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</si>
  <si>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</si>
  <si>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</si>
  <si>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</si>
  <si>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</si>
  <si>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</si>
  <si>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</si>
  <si>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</si>
  <si>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</si>
  <si>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</si>
  <si>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</si>
  <si>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</si>
  <si>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</si>
  <si>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</si>
  <si>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</si>
  <si>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</si>
  <si>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</si>
  <si>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</si>
  <si>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</si>
  <si>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</si>
  <si>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</si>
  <si>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</si>
  <si>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</si>
  <si>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</si>
  <si>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</si>
  <si>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</si>
  <si>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</si>
  <si>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</si>
  <si>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</si>
  <si>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</si>
  <si>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</si>
  <si>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</si>
  <si>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</si>
  <si>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</si>
  <si>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</si>
  <si>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</si>
  <si>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</si>
  <si>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</si>
  <si>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</si>
  <si>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</si>
  <si>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</si>
  <si>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</si>
  <si>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</si>
  <si>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</si>
  <si>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</si>
  <si>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</si>
  <si>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</si>
  <si>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</si>
  <si>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</si>
  <si>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</si>
  <si>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</si>
  <si>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</si>
  <si>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</si>
  <si>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</si>
  <si>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</si>
  <si>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</si>
  <si>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</si>
  <si>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</si>
  <si>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</si>
  <si>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</si>
  <si>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</si>
  <si>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</si>
  <si>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</si>
  <si>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</si>
  <si>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</si>
  <si>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</si>
  <si>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</si>
  <si>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</si>
  <si>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</si>
  <si>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</si>
  <si>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</si>
  <si>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</si>
  <si>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</si>
  <si>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</si>
  <si>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</si>
  <si>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</si>
  <si>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</si>
  <si>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</si>
  <si>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</si>
  <si>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</si>
  <si>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</si>
  <si>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</si>
  <si>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</si>
  <si>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</si>
  <si>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</si>
  <si>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</si>
  <si>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</si>
  <si>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</si>
  <si>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</si>
  <si>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</si>
  <si>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</si>
  <si>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</si>
  <si>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</si>
  <si>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</si>
  <si>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</si>
  <si>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</si>
  <si>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</si>
  <si>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</si>
  <si>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</si>
  <si>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</si>
  <si>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</si>
  <si>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</si>
  <si>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</si>
  <si>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</si>
  <si>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</si>
  <si>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</si>
  <si>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</si>
  <si>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</si>
  <si>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</si>
  <si>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</si>
  <si>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</si>
  <si>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</si>
  <si>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</si>
  <si>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</si>
  <si>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</si>
  <si>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</si>
  <si>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</si>
  <si>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</si>
  <si>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</si>
  <si>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</si>
  <si>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</si>
  <si>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</si>
  <si>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</si>
  <si>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</si>
  <si>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</si>
  <si>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</si>
  <si>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</si>
  <si>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</si>
  <si>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</si>
  <si>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</si>
  <si>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</si>
  <si>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</si>
  <si>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</si>
  <si>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</si>
  <si>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</si>
  <si>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</si>
  <si>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</si>
  <si>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</si>
  <si>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</si>
  <si>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</si>
  <si>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</si>
  <si>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</si>
  <si>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</si>
  <si>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</si>
  <si>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</si>
  <si>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</si>
  <si>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</si>
  <si>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</si>
  <si>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</si>
  <si>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</si>
  <si>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</si>
  <si>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</si>
  <si>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</si>
  <si>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</si>
  <si>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</si>
  <si>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</si>
  <si>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</si>
  <si>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</si>
  <si>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</si>
  <si>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</si>
  <si>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</si>
  <si>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</si>
  <si>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</si>
  <si>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</si>
  <si>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</si>
  <si>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</si>
  <si>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</si>
  <si>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</si>
  <si>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</si>
  <si>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</si>
  <si>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</si>
  <si>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</si>
  <si>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</si>
  <si>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</si>
  <si>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</si>
  <si>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</si>
  <si>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</si>
  <si>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</si>
  <si>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</si>
  <si>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</si>
  <si>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</si>
  <si>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</si>
  <si>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</si>
  <si>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</si>
  <si>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</si>
  <si>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</si>
  <si>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</si>
  <si>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</si>
  <si>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</si>
  <si>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</si>
  <si>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</si>
  <si>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</si>
  <si>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</si>
  <si>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</si>
  <si>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</si>
  <si>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</si>
  <si>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</si>
  <si>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</si>
  <si>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</si>
  <si>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</si>
  <si>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</si>
  <si>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</si>
  <si>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</si>
  <si>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</si>
  <si>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</si>
  <si>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</si>
  <si>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</si>
  <si>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</si>
  <si>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</si>
  <si>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</si>
  <si>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</si>
  <si>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</si>
  <si>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</si>
  <si>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</si>
  <si>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</si>
  <si>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</si>
  <si>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</si>
  <si>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</si>
  <si>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</si>
  <si>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</si>
  <si>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</si>
  <si>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</si>
  <si>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</si>
  <si>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</si>
  <si>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</si>
  <si>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</si>
  <si>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</si>
  <si>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</si>
  <si>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</si>
  <si>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</si>
  <si>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</si>
  <si>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</si>
  <si>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</si>
  <si>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</si>
  <si>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</si>
  <si>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</si>
  <si>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</si>
  <si>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</si>
  <si>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</si>
  <si>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</si>
  <si>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</si>
  <si>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</si>
  <si>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</si>
  <si>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</si>
  <si>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</si>
  <si>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</si>
  <si>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</si>
  <si>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</si>
  <si>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</si>
  <si>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</si>
  <si>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</si>
  <si>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</si>
  <si>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</si>
  <si>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</si>
  <si>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</si>
  <si>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</si>
  <si>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</si>
  <si>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</si>
  <si>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</si>
  <si>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</si>
  <si>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</si>
  <si>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</si>
  <si>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</si>
  <si>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</si>
  <si>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</si>
  <si>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</si>
  <si>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</si>
  <si>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</si>
  <si>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</si>
  <si>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</si>
  <si>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</si>
  <si>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</si>
  <si>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</si>
  <si>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</si>
  <si>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</si>
  <si>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</si>
  <si>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</si>
  <si>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</si>
  <si>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</si>
  <si>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</si>
  <si>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</si>
  <si>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</si>
  <si>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</si>
  <si>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</si>
  <si>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</si>
  <si>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</si>
  <si>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</si>
  <si>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</si>
  <si>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</si>
  <si>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</si>
  <si>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</si>
  <si>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</si>
  <si>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</si>
  <si>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</si>
  <si>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</si>
  <si>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</si>
  <si>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</si>
  <si>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</si>
  <si>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</si>
  <si>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</si>
  <si>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</si>
  <si>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</si>
  <si>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</si>
  <si>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</si>
  <si>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</si>
  <si>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</si>
  <si>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</si>
  <si>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</si>
  <si>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</si>
  <si>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</si>
  <si>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</si>
  <si>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</si>
  <si>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</si>
  <si>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</si>
  <si>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</si>
  <si>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</si>
  <si>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</si>
  <si>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</si>
  <si>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</si>
  <si>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</si>
  <si>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</si>
  <si>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</si>
  <si>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</si>
  <si>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</si>
  <si>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</si>
  <si>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</si>
  <si>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</si>
  <si>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</si>
  <si>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</si>
  <si>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</si>
  <si>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</si>
  <si>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</si>
  <si>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</si>
  <si>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</si>
  <si>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</si>
  <si>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</si>
  <si>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</si>
  <si>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</si>
  <si>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</si>
  <si>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</si>
  <si>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</si>
  <si>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</si>
  <si>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</si>
  <si>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</si>
  <si>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</si>
  <si>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</si>
  <si>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</si>
  <si>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</si>
  <si>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</si>
  <si>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</si>
  <si>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</si>
  <si>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</si>
  <si>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</si>
  <si>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</si>
  <si>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</si>
  <si>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</si>
  <si>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</si>
  <si>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</si>
  <si>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</si>
  <si>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</si>
  <si>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</si>
  <si>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</si>
  <si>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</si>
  <si>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</si>
  <si>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</si>
  <si>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</si>
  <si>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</si>
  <si>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</si>
  <si>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</si>
  <si>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</si>
  <si>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</si>
  <si>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</si>
  <si>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</si>
  <si>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</si>
  <si>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</si>
  <si>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</si>
  <si>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</si>
  <si>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</si>
  <si>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</si>
  <si>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</si>
  <si>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</si>
  <si>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</si>
  <si>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</si>
  <si>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</si>
  <si>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</si>
  <si>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</si>
  <si>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</si>
  <si>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</si>
  <si>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</si>
  <si>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</si>
  <si>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</si>
  <si>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</si>
  <si>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</si>
  <si>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</si>
  <si>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</si>
  <si>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</si>
  <si>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</si>
  <si>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</si>
  <si>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</si>
  <si>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</si>
  <si>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</si>
  <si>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</si>
  <si>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</si>
  <si>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</si>
  <si>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</si>
  <si>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</si>
  <si>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</si>
  <si>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</si>
  <si>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</si>
  <si>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</si>
  <si>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</si>
  <si>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</si>
  <si>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</si>
  <si>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</si>
  <si>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</si>
  <si>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</si>
  <si>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</si>
  <si>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</si>
  <si>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</si>
  <si>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</si>
  <si>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</si>
  <si>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</si>
  <si>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</si>
  <si>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</si>
  <si>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</si>
  <si>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</si>
  <si>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</si>
  <si>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</si>
  <si>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</si>
  <si>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</si>
  <si>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</si>
  <si>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</si>
  <si>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</si>
  <si>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</si>
  <si>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</si>
  <si>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</si>
  <si>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</si>
  <si>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</si>
  <si>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</si>
  <si>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</si>
  <si>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</si>
  <si>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</si>
  <si>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</si>
  <si>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</si>
  <si>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</si>
  <si>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</si>
  <si>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</si>
  <si>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</si>
  <si>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</si>
  <si>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</si>
  <si>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</si>
  <si>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</si>
  <si>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</si>
  <si>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</si>
  <si>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</si>
  <si>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</si>
  <si>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</si>
  <si>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</si>
  <si>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</si>
  <si>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</si>
  <si>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</si>
  <si>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</si>
  <si>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</si>
  <si>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</si>
  <si>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</si>
  <si>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</si>
  <si>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</si>
  <si>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</si>
  <si>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</si>
  <si>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</si>
  <si>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</si>
  <si>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</si>
  <si>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</si>
  <si>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</si>
  <si>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</si>
  <si>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</si>
  <si>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</si>
  <si>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</si>
  <si>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</si>
  <si>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</si>
  <si>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</si>
  <si>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</si>
  <si>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</si>
  <si>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</si>
  <si>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</si>
  <si>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</si>
  <si>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</si>
  <si>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</si>
  <si>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</si>
  <si>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</si>
  <si>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</si>
  <si>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</si>
  <si>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</si>
  <si>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</si>
  <si>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</si>
  <si>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</si>
  <si>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</si>
  <si>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</si>
  <si>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</si>
  <si>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</si>
  <si>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</si>
  <si>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</si>
  <si>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</si>
  <si>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</si>
  <si>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</si>
  <si>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</si>
  <si>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</si>
  <si>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</si>
  <si>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</si>
  <si>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</si>
  <si>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</si>
  <si>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</si>
  <si>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</si>
  <si>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</si>
  <si>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</si>
  <si>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</si>
  <si>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</si>
  <si>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</si>
  <si>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</si>
  <si>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</si>
  <si>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</si>
  <si>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</si>
  <si>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</si>
  <si>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</si>
  <si>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</si>
  <si>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</si>
  <si>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</si>
  <si>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</si>
  <si>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</si>
  <si>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</si>
  <si>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</si>
  <si>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</si>
  <si>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</si>
  <si>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</si>
  <si>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</si>
  <si>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</si>
  <si>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</si>
  <si>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</si>
  <si>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</si>
  <si>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</si>
  <si>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</si>
  <si>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</si>
  <si>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</si>
  <si>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</si>
  <si>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</si>
  <si>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</si>
  <si>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</si>
  <si>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</si>
  <si>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</si>
  <si>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</si>
  <si>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</si>
  <si>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</si>
  <si>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</si>
  <si>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</si>
  <si>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</si>
  <si>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</si>
  <si>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</si>
  <si>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</si>
  <si>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</si>
  <si>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</si>
  <si>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</si>
  <si>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</si>
  <si>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</si>
  <si>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</si>
  <si>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</si>
  <si>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</si>
  <si>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</si>
  <si>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</si>
  <si>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</si>
  <si>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</si>
  <si>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</si>
  <si>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</si>
  <si>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</si>
  <si>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</si>
  <si>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</si>
  <si>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</si>
  <si>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</si>
  <si>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</si>
  <si>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</si>
  <si>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</si>
  <si>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</si>
  <si>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</si>
  <si>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</si>
  <si>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</si>
  <si>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</si>
  <si>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</si>
  <si>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</si>
  <si>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</si>
  <si>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</si>
  <si>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</si>
  <si>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</si>
  <si>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</si>
  <si>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</si>
  <si>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</si>
  <si>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</si>
  <si>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</si>
  <si>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</si>
  <si>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</si>
  <si>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</si>
  <si>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</si>
  <si>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</si>
  <si>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</si>
  <si>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</si>
  <si>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</si>
  <si>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</si>
  <si>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</si>
  <si>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</si>
  <si>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</si>
  <si>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</si>
  <si>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</si>
  <si>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</si>
  <si>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</si>
  <si>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</si>
  <si>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</si>
  <si>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</si>
  <si>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</si>
  <si>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</si>
  <si>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</si>
  <si>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</si>
  <si>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</si>
  <si>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</si>
  <si>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</si>
  <si>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</si>
  <si>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</si>
  <si>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</si>
  <si>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</si>
  <si>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</si>
  <si>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</si>
  <si>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</si>
  <si>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</si>
  <si>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</si>
  <si>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</si>
  <si>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</si>
  <si>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</si>
  <si>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</si>
  <si>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</si>
  <si>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</si>
  <si>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</si>
  <si>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</si>
  <si>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</si>
  <si>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</si>
  <si>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</si>
  <si>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</si>
  <si>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</si>
  <si>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</si>
  <si>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</si>
  <si>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</si>
  <si>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</si>
  <si>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</si>
  <si>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</si>
  <si>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</si>
  <si>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</si>
  <si>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</si>
  <si>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</si>
  <si>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</si>
  <si>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</si>
  <si>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</si>
  <si>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</si>
  <si>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</si>
  <si>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</si>
  <si>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</si>
  <si>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</si>
  <si>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</si>
  <si>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</si>
  <si>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</si>
  <si>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</si>
  <si>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</si>
  <si>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</si>
  <si>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</si>
  <si>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</si>
  <si>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</si>
  <si>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</si>
  <si>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</si>
  <si>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</si>
  <si>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</si>
  <si>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</si>
  <si>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</si>
  <si>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</si>
  <si>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</si>
  <si>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</si>
  <si>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</si>
  <si>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</si>
  <si>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</si>
  <si>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</si>
  <si>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</si>
  <si>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</si>
  <si>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</si>
  <si>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</si>
  <si>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</si>
  <si>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</si>
  <si>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</si>
  <si>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</si>
  <si>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</si>
  <si>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</si>
  <si>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</si>
  <si>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</si>
  <si>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</si>
  <si>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</si>
  <si>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</si>
  <si>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</si>
  <si>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</si>
  <si>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</si>
  <si>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</si>
  <si>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</si>
  <si>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</si>
  <si>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</si>
  <si>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</si>
  <si>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</si>
  <si>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</si>
  <si>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</si>
  <si>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</si>
  <si>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</si>
  <si>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</si>
  <si>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</si>
  <si>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</si>
  <si>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</si>
  <si>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</si>
  <si>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</si>
  <si>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</si>
  <si>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</si>
  <si>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</si>
  <si>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</si>
  <si>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</si>
  <si>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</si>
  <si>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</si>
  <si>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</si>
  <si>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</si>
  <si>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</si>
  <si>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</si>
  <si>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</si>
  <si>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</si>
  <si>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</si>
  <si>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</si>
  <si>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</si>
  <si>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</si>
  <si>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</si>
  <si>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</si>
  <si>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</si>
  <si>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</si>
  <si>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</si>
  <si>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</si>
  <si>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</si>
  <si>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</si>
  <si>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</si>
  <si>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</si>
  <si>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</si>
  <si>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</si>
  <si>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</si>
  <si>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</si>
  <si>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</si>
  <si>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</si>
  <si>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</si>
  <si>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</si>
  <si>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</si>
  <si>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</si>
  <si>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</si>
  <si>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</si>
  <si>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</si>
  <si>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</si>
  <si>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</si>
  <si>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</si>
  <si>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</si>
  <si>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</si>
  <si>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</si>
  <si>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</si>
  <si>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</si>
  <si>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</si>
  <si>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</si>
  <si>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</si>
  <si>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</si>
  <si>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</si>
  <si>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</si>
  <si>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</si>
  <si>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</si>
  <si>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</si>
  <si>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</si>
  <si>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</si>
  <si>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</si>
  <si>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</si>
  <si>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</si>
  <si>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</si>
  <si>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</si>
  <si>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</si>
  <si>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</si>
  <si>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</si>
  <si>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</si>
  <si>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</si>
  <si>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</si>
  <si>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</si>
  <si>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</si>
  <si>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</si>
  <si>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</si>
  <si>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</si>
  <si>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</si>
  <si>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</si>
  <si>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</si>
  <si>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</si>
  <si>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</si>
  <si>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</si>
  <si>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</si>
  <si>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</si>
  <si>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</si>
  <si>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</si>
  <si>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</si>
  <si>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</si>
  <si>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</si>
  <si>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</si>
  <si>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</si>
  <si>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</si>
  <si>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</si>
  <si>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</si>
  <si>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</si>
  <si>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</si>
  <si>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</si>
  <si>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</si>
  <si>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</si>
  <si>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</si>
  <si>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</si>
  <si>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</si>
  <si>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</si>
  <si>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</si>
  <si>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</si>
  <si>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</si>
  <si>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</si>
  <si>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</si>
  <si>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</si>
  <si>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</si>
  <si>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</si>
  <si>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</si>
  <si>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</si>
  <si>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</si>
  <si>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</si>
  <si>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</si>
  <si>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</si>
  <si>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</si>
  <si>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</si>
  <si>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</si>
  <si>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</si>
  <si>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</si>
  <si>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</si>
  <si>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</si>
  <si>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</si>
  <si>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</si>
  <si>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</si>
  <si>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</si>
  <si>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</si>
  <si>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</si>
  <si>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</si>
  <si>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</si>
  <si>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</si>
  <si>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</si>
  <si>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</si>
  <si>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</si>
  <si>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</si>
  <si>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</si>
  <si>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</si>
  <si>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</si>
  <si>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</si>
  <si>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</si>
  <si>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</si>
  <si>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</si>
  <si>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</si>
  <si>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</si>
  <si>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</si>
  <si>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</si>
  <si>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</si>
  <si>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</si>
  <si>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</si>
  <si>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</si>
  <si>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</si>
  <si>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</si>
  <si>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</si>
  <si>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</si>
  <si>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</si>
  <si>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</si>
  <si>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</si>
  <si>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</si>
  <si>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</si>
  <si>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</si>
  <si>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</si>
  <si>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</si>
  <si>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</si>
  <si>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</si>
  <si>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</si>
  <si>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</si>
  <si>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</si>
  <si>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</si>
  <si>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</si>
  <si>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</si>
  <si>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</si>
  <si>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</si>
  <si>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</si>
  <si>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</si>
  <si>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</si>
  <si>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</si>
  <si>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</si>
  <si>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</si>
  <si>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</si>
  <si>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</si>
  <si>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</si>
  <si>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</si>
  <si>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</si>
  <si>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</si>
  <si>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</si>
  <si>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</si>
  <si>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</si>
  <si>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</si>
  <si>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</si>
  <si>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</si>
  <si>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</si>
  <si>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</si>
  <si>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</si>
  <si>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</si>
  <si>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</si>
  <si>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</si>
  <si>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</si>
  <si>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</si>
  <si>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</si>
  <si>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</si>
  <si>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</si>
  <si>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</si>
  <si>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</si>
  <si>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</si>
  <si>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</si>
  <si>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</si>
  <si>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</si>
  <si>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</si>
  <si>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</si>
  <si>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</si>
  <si>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</si>
  <si>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</si>
  <si>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</si>
  <si>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</si>
  <si>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</si>
  <si>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</si>
  <si>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</si>
  <si>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</si>
  <si>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</si>
  <si>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</si>
  <si>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</si>
  <si>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</si>
  <si>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</si>
  <si>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</si>
  <si>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</si>
  <si>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</si>
  <si>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</si>
  <si>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</si>
  <si>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</si>
  <si>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</si>
  <si>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</si>
  <si>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</si>
  <si>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</si>
  <si>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</si>
  <si>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</si>
  <si>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</si>
  <si>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</si>
  <si>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</si>
  <si>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</si>
  <si>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</si>
  <si>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</si>
  <si>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</si>
  <si>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</si>
  <si>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</si>
  <si>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</si>
  <si>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</si>
  <si>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</si>
  <si>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</si>
  <si>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</si>
  <si>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</si>
  <si>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</si>
  <si>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</si>
  <si>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</si>
  <si>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</si>
  <si>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</si>
  <si>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</si>
  <si>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</si>
  <si>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</si>
  <si>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</si>
  <si>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</si>
  <si>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</si>
  <si>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</si>
  <si>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</si>
  <si>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</si>
  <si>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</si>
  <si>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</si>
  <si>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</si>
  <si>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</si>
  <si>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</si>
  <si>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</si>
  <si>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</si>
  <si>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</si>
  <si>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</si>
  <si>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</si>
  <si>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</si>
  <si>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</si>
  <si>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</si>
  <si>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</si>
  <si>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</si>
  <si>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</si>
  <si>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</si>
  <si>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</si>
  <si>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</si>
  <si>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</si>
  <si>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</si>
  <si>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</si>
  <si>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</si>
  <si>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</si>
  <si>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</si>
  <si>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</si>
  <si>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</si>
  <si>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</si>
  <si>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</si>
  <si>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</si>
  <si>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</si>
  <si>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</si>
  <si>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</si>
  <si>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</si>
  <si>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</si>
  <si>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</si>
  <si>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</si>
  <si>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</si>
  <si>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</si>
  <si>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</si>
  <si>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</si>
  <si>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</si>
  <si>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</si>
  <si>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</si>
  <si>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</si>
  <si>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</si>
  <si>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</si>
  <si>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</si>
  <si>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</si>
  <si>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</si>
  <si>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</si>
  <si>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</si>
  <si>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</si>
  <si>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</si>
  <si>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</si>
  <si>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</si>
  <si>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</si>
  <si>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</si>
  <si>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</si>
  <si>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</si>
  <si>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</si>
  <si>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</si>
  <si>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</si>
  <si>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</si>
  <si>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</si>
  <si>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</si>
  <si>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</si>
  <si>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</si>
  <si>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</si>
  <si>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</si>
  <si>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</si>
  <si>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</si>
  <si>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</si>
  <si>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</si>
  <si>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</si>
  <si>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</si>
  <si>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</si>
  <si>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</si>
  <si>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</si>
  <si>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</si>
  <si>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</si>
  <si>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</si>
  <si>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</si>
  <si>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</si>
  <si>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</si>
  <si>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</si>
  <si>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</si>
  <si>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</si>
  <si>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</si>
  <si>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</si>
  <si>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</si>
  <si>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</si>
  <si>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</si>
  <si>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</si>
  <si>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</si>
  <si>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</si>
  <si>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</si>
  <si>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</si>
  <si>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</si>
  <si>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</si>
  <si>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</si>
  <si>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</si>
  <si>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</si>
  <si>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</si>
  <si>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</si>
  <si>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</si>
  <si>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</si>
  <si>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</si>
  <si>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</si>
  <si>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</si>
  <si>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</si>
  <si>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</si>
  <si>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</si>
  <si>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</si>
  <si>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</si>
  <si>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</si>
  <si>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</si>
  <si>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</si>
  <si>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</si>
  <si>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</si>
  <si>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</si>
  <si>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</si>
  <si>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</si>
  <si>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</si>
  <si>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</si>
  <si>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</si>
  <si>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</si>
  <si>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</si>
  <si>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</si>
  <si>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</si>
  <si>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</si>
  <si>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</si>
  <si>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</si>
  <si>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</si>
  <si>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</si>
  <si>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</si>
  <si>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</si>
  <si>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</si>
  <si>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</si>
  <si>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</si>
  <si>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</si>
  <si>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</si>
  <si>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</si>
  <si>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</si>
  <si>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</si>
  <si>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</si>
  <si>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</si>
  <si>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</si>
  <si>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</si>
  <si>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</si>
  <si>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</si>
  <si>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</si>
  <si>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</si>
  <si>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</si>
  <si>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</si>
  <si>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</si>
  <si>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</si>
  <si>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</si>
  <si>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</si>
  <si>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</si>
  <si>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</si>
  <si>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</si>
  <si>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</si>
  <si>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</si>
  <si>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</si>
  <si>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</si>
  <si>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</si>
  <si>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</si>
  <si>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</si>
  <si>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</si>
  <si>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</si>
  <si>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</si>
  <si>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</si>
  <si>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</si>
  <si>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</si>
  <si>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</si>
  <si>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</si>
  <si>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</si>
  <si>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</si>
  <si>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</si>
  <si>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</si>
  <si>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</si>
  <si>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</si>
  <si>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</si>
  <si>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</si>
  <si>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</si>
  <si>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</si>
  <si>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</si>
  <si>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</si>
  <si>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</si>
  <si>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</si>
  <si>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</si>
  <si>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</si>
  <si>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</si>
  <si>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</si>
  <si>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</si>
  <si>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</si>
  <si>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</si>
  <si>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</si>
  <si>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</si>
  <si>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</si>
  <si>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</si>
  <si>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</si>
  <si>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</si>
  <si>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</si>
  <si>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</si>
  <si>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</si>
  <si>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</si>
  <si>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</si>
  <si>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</si>
  <si>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</si>
  <si>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</si>
  <si>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</si>
  <si>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</si>
  <si>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</si>
  <si>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</si>
  <si>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</si>
  <si>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</si>
  <si>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</si>
  <si>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</si>
  <si>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</si>
  <si>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</si>
  <si>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</si>
  <si>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</si>
  <si>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</si>
  <si>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</si>
  <si>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</si>
  <si>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</si>
  <si>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</si>
  <si>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</si>
  <si>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</si>
  <si>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</si>
  <si>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</si>
  <si>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</si>
  <si>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</si>
  <si>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</si>
  <si>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</si>
  <si>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</si>
  <si>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</si>
  <si>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</si>
  <si>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</si>
  <si>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</si>
  <si>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</si>
  <si>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</si>
  <si>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</si>
  <si>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</si>
  <si>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</si>
  <si>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</si>
  <si>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</si>
  <si>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</si>
  <si>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</si>
  <si>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</si>
  <si>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</si>
  <si>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</si>
  <si>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</si>
  <si>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</si>
  <si>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</si>
  <si>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</si>
  <si>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</si>
  <si>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</si>
  <si>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</si>
  <si>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</si>
  <si>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</si>
  <si>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</si>
  <si>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</si>
  <si>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</si>
  <si>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</si>
  <si>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</si>
  <si>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</si>
  <si>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</si>
  <si>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</si>
  <si>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</si>
  <si>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</si>
  <si>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</si>
  <si>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</si>
  <si>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</si>
  <si>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</si>
  <si>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</si>
  <si>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</si>
  <si>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</si>
  <si>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</si>
  <si>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</si>
  <si>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</si>
  <si>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</si>
  <si>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</si>
  <si>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</si>
  <si>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</si>
  <si>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</si>
  <si>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</si>
  <si>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</si>
  <si>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</si>
  <si>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</si>
  <si>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</si>
  <si>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</si>
  <si>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</si>
  <si>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</si>
  <si>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</si>
  <si>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</si>
  <si>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</si>
  <si>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</si>
  <si>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</si>
  <si>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</si>
  <si>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</si>
  <si>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</si>
  <si>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</si>
  <si>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</si>
  <si>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</si>
  <si>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</si>
  <si>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</si>
  <si>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</si>
  <si>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</si>
  <si>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</si>
  <si>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</si>
  <si>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</si>
  <si>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</si>
  <si>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</si>
  <si>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</si>
  <si>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</si>
  <si>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</si>
  <si>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</si>
  <si>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</si>
  <si>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</si>
  <si>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</si>
  <si>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</si>
  <si>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</si>
  <si>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</si>
  <si>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</si>
  <si>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</si>
  <si>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</si>
  <si>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</si>
  <si>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</si>
  <si>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</si>
  <si>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</si>
  <si>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</si>
  <si>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</si>
  <si>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</si>
  <si>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</si>
  <si>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</si>
  <si>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</si>
  <si>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</si>
  <si>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</si>
  <si>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</si>
  <si>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</si>
  <si>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</si>
  <si>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</si>
  <si>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</si>
  <si>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</si>
  <si>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</si>
  <si>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</si>
  <si>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</si>
  <si>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</si>
  <si>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</si>
  <si>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</si>
  <si>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</si>
  <si>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</si>
  <si>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</si>
  <si>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</si>
  <si>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</si>
  <si>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</si>
  <si>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</si>
  <si>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</si>
  <si>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</si>
  <si>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</si>
  <si>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</si>
  <si>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</si>
  <si>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</si>
  <si>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</si>
  <si>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</si>
  <si>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</si>
  <si>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</si>
  <si>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</si>
  <si>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</si>
  <si>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</si>
  <si>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</si>
  <si>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</si>
  <si>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</si>
  <si>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</si>
  <si>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</si>
  <si>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</si>
  <si>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</si>
  <si>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</si>
  <si>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</si>
  <si>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</si>
  <si>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</si>
  <si>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</si>
  <si>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</si>
  <si>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</si>
  <si>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</si>
  <si>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</si>
  <si>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</si>
  <si>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</si>
  <si>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</si>
  <si>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</si>
  <si>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</si>
  <si>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</si>
  <si>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</si>
  <si>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</si>
  <si>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</si>
  <si>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</si>
  <si>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</si>
  <si>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</si>
  <si>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</si>
  <si>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</si>
  <si>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</si>
  <si>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</si>
  <si>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</si>
  <si>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</si>
  <si>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</si>
  <si>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</si>
  <si>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</si>
  <si>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</si>
  <si>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</si>
  <si>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</si>
  <si>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</si>
  <si>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</si>
  <si>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</si>
  <si>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</si>
  <si>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</si>
  <si>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</si>
  <si>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</si>
  <si>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</si>
  <si>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</si>
  <si>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</si>
  <si>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</si>
  <si>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</si>
  <si>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</si>
  <si>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</si>
  <si>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</si>
  <si>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</si>
  <si>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</si>
  <si>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</si>
  <si>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</si>
  <si>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</si>
  <si>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</si>
  <si>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</si>
  <si>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</si>
  <si>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</si>
  <si>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</si>
  <si>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</si>
  <si>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</si>
  <si>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</si>
  <si>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</si>
  <si>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</si>
  <si>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</si>
  <si>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</si>
  <si>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</si>
  <si>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</si>
  <si>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</si>
  <si>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</si>
  <si>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</si>
  <si>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</si>
  <si>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</si>
  <si>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</si>
  <si>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</si>
  <si>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</si>
  <si>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</si>
  <si>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</si>
  <si>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</si>
  <si>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</si>
  <si>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</si>
  <si>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</si>
  <si>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</si>
  <si>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</si>
  <si>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</si>
  <si>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</si>
  <si>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</si>
  <si>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</si>
  <si>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</si>
  <si>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</si>
  <si>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</si>
  <si>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</si>
  <si>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</si>
  <si>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</si>
  <si>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</si>
  <si>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</si>
  <si>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</si>
  <si>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</si>
  <si>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</si>
  <si>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</si>
  <si>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</si>
  <si>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</si>
  <si>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</si>
  <si>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</si>
  <si>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</si>
  <si>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</si>
  <si>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</si>
  <si>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</si>
  <si>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</si>
  <si>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</si>
  <si>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</si>
  <si>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</si>
  <si>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</si>
  <si>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</si>
  <si>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</si>
  <si>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</si>
  <si>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</si>
  <si>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</si>
  <si>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</si>
  <si>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</si>
  <si>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</si>
  <si>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</si>
  <si>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</si>
  <si>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</si>
  <si>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</si>
  <si>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</si>
  <si>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</si>
  <si>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</si>
  <si>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</si>
  <si>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</si>
  <si>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</si>
  <si>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</si>
  <si>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</si>
  <si>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</si>
  <si>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</si>
  <si>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</si>
  <si>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</si>
  <si>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</si>
  <si>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</si>
  <si>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</si>
  <si>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</si>
  <si>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</si>
  <si>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</si>
  <si>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</si>
  <si>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</si>
  <si>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</si>
  <si>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</si>
  <si>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</si>
  <si>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</si>
  <si>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</si>
  <si>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</si>
  <si>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</si>
  <si>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</si>
  <si>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</si>
  <si>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</si>
  <si>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</si>
  <si>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</si>
  <si>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</si>
  <si>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</si>
  <si>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</si>
  <si>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</si>
  <si>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</si>
  <si>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</si>
  <si>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</si>
  <si>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</si>
  <si>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</si>
  <si>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</si>
  <si>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</si>
  <si>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</si>
  <si>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</si>
  <si>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</si>
  <si>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</si>
  <si>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</si>
  <si>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</si>
  <si>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</si>
  <si>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</si>
  <si>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</si>
  <si>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</si>
  <si>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</si>
  <si>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</si>
  <si>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</si>
  <si>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</si>
  <si>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</si>
  <si>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</si>
  <si>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</si>
  <si>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</si>
  <si>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</si>
  <si>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</si>
  <si>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</si>
  <si>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</si>
  <si>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</si>
  <si>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</si>
  <si>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</si>
  <si>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</si>
  <si>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</si>
  <si>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</si>
  <si>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</si>
  <si>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</si>
  <si>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</si>
  <si>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</si>
  <si>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</si>
  <si>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</si>
  <si>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</si>
  <si>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</si>
  <si>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</si>
  <si>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</si>
  <si>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</si>
  <si>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</si>
  <si>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</si>
  <si>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</si>
  <si>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</si>
  <si>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</si>
  <si>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</si>
  <si>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</si>
  <si>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</si>
  <si>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</si>
  <si>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</si>
  <si>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</si>
  <si>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</si>
  <si>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</si>
  <si>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</si>
  <si>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</si>
  <si>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</si>
  <si>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</si>
  <si>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</si>
  <si>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</si>
  <si>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</si>
  <si>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</si>
  <si>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</si>
  <si>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</si>
  <si>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</si>
  <si>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</si>
  <si>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</si>
  <si>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</si>
  <si>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</si>
  <si>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</si>
  <si>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</si>
  <si>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</si>
  <si>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</si>
  <si>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</si>
  <si>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</si>
  <si>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</si>
  <si>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</si>
  <si>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</si>
  <si>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</si>
  <si>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</si>
  <si>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</si>
  <si>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</si>
  <si>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</si>
  <si>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</si>
  <si>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</si>
  <si>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</si>
  <si>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</si>
  <si>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</si>
  <si>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</si>
  <si>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</si>
  <si>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</si>
  <si>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</si>
  <si>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</si>
  <si>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</si>
  <si>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</si>
  <si>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</si>
  <si>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</si>
  <si>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</si>
  <si>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</si>
  <si>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</si>
  <si>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</si>
  <si>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</si>
  <si>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</si>
  <si>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</si>
  <si>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</si>
  <si>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</si>
  <si>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</si>
  <si>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</si>
  <si>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</si>
  <si>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</si>
  <si>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</si>
  <si>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</si>
  <si>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</si>
  <si>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</si>
  <si>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</si>
  <si>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</si>
  <si>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</si>
  <si>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</si>
  <si>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</si>
  <si>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</si>
  <si>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</si>
  <si>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</si>
  <si>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</si>
  <si>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</si>
  <si>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</si>
  <si>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</si>
  <si>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</si>
  <si>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</si>
  <si>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</si>
  <si>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</si>
  <si>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</si>
  <si>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</si>
  <si>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</si>
  <si>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</si>
  <si>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</si>
  <si>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</si>
  <si>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</si>
  <si>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</si>
  <si>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</si>
  <si>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</si>
  <si>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</si>
  <si>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</si>
  <si>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</si>
  <si>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</si>
  <si>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</si>
  <si>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</si>
  <si>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</si>
  <si>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</si>
  <si>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</si>
  <si>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</si>
  <si>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</si>
  <si>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</si>
  <si>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</si>
  <si>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</si>
  <si>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</si>
  <si>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</si>
  <si>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</si>
  <si>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</si>
  <si>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</si>
  <si>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</si>
  <si>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</si>
  <si>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</si>
  <si>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</si>
  <si>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</si>
  <si>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</si>
  <si>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</si>
  <si>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</si>
  <si>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</si>
  <si>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</si>
  <si>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</si>
  <si>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</si>
  <si>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</si>
  <si>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</si>
  <si>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</si>
  <si>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</si>
  <si>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</si>
  <si>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</si>
  <si>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</si>
  <si>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</si>
  <si>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</si>
  <si>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</si>
  <si>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</si>
  <si>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</si>
  <si>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</si>
  <si>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</si>
  <si>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</si>
  <si>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</si>
  <si>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</si>
  <si>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</si>
  <si>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</si>
  <si>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</si>
  <si>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</si>
  <si>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</si>
  <si>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</si>
  <si>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</si>
  <si>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</si>
  <si>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</si>
  <si>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</si>
  <si>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</si>
  <si>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</si>
  <si>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</si>
  <si>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</si>
  <si>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</si>
  <si>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</si>
  <si>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</si>
  <si>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</si>
  <si>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</si>
  <si>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</si>
  <si>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</si>
  <si>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</si>
  <si>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</si>
  <si>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</si>
  <si>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</si>
  <si>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</si>
  <si>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</si>
  <si>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</si>
  <si>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</si>
  <si>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</si>
  <si>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</si>
  <si>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</si>
  <si>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</si>
  <si>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</si>
  <si>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</si>
  <si>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</si>
  <si>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</si>
  <si>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</si>
  <si>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</si>
  <si>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</si>
  <si>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</si>
  <si>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</si>
  <si>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</si>
  <si>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</si>
  <si>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</si>
  <si>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</si>
  <si>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</si>
  <si>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</si>
  <si>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</si>
  <si>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</si>
  <si>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</si>
  <si>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</si>
  <si>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</si>
  <si>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</si>
  <si>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</si>
  <si>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</si>
  <si>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</si>
  <si>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</si>
  <si>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</si>
  <si>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</si>
  <si>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</si>
  <si>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</si>
  <si>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</si>
  <si>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</si>
  <si>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</si>
  <si>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</si>
  <si>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</si>
  <si>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</si>
  <si>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</si>
  <si>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</si>
  <si>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</si>
  <si>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</si>
  <si>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</si>
  <si>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</si>
  <si>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</si>
  <si>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</si>
  <si>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</si>
  <si>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</si>
  <si>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</si>
  <si>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</si>
  <si>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</si>
  <si>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</si>
  <si>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</si>
  <si>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</si>
  <si>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</si>
  <si>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</si>
  <si>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</si>
  <si>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</si>
  <si>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</si>
  <si>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</si>
  <si>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</si>
  <si>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</si>
  <si>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</si>
  <si>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</si>
  <si>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</si>
  <si>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</si>
  <si>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</si>
  <si>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</si>
  <si>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</si>
  <si>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</si>
  <si>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</si>
  <si>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</si>
  <si>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</si>
  <si>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</si>
  <si>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</si>
  <si>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</si>
  <si>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</si>
  <si>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</si>
  <si>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</si>
  <si>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</si>
  <si>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</si>
  <si>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</si>
  <si>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</si>
  <si>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</si>
  <si>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</si>
  <si>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</si>
  <si>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</si>
  <si>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</si>
  <si>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</si>
  <si>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</si>
  <si>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</si>
  <si>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</si>
  <si>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</si>
  <si>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</si>
  <si>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</si>
  <si>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</si>
  <si>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</si>
  <si>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</si>
  <si>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</si>
  <si>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</si>
  <si>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</si>
  <si>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</si>
  <si>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</si>
  <si>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</si>
  <si>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</si>
  <si>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</si>
  <si>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</si>
  <si>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</si>
  <si>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</si>
  <si>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</si>
  <si>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</si>
  <si>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</si>
  <si>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</si>
  <si>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</si>
  <si>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</si>
  <si>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</si>
  <si>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</si>
  <si>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</si>
  <si>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</si>
  <si>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</si>
  <si>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</si>
  <si>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</si>
  <si>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</si>
  <si>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</si>
  <si>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</si>
  <si>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</si>
  <si>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</si>
  <si>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</si>
  <si>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</si>
  <si>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</si>
  <si>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</si>
  <si>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</si>
  <si>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</si>
  <si>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</si>
  <si>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</si>
  <si>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</si>
  <si>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</si>
  <si>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</si>
  <si>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</si>
  <si>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</si>
  <si>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</si>
  <si>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</si>
  <si>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</si>
  <si>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</si>
  <si>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</si>
  <si>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</si>
  <si>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</si>
  <si>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</si>
  <si>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</si>
  <si>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</si>
  <si>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</si>
  <si>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</si>
  <si>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</si>
  <si>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</si>
  <si>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</si>
  <si>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</si>
  <si>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</si>
  <si>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</si>
  <si>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</si>
  <si>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</si>
  <si>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</si>
  <si>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</si>
  <si>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</si>
  <si>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</si>
  <si>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</si>
  <si>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</si>
  <si>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</si>
  <si>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</si>
  <si>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</si>
  <si>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</si>
  <si>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</si>
  <si>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</si>
  <si>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</si>
  <si>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</si>
  <si>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</si>
  <si>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</si>
  <si>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</si>
  <si>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</si>
  <si>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</si>
  <si>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</si>
  <si>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</si>
  <si>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</si>
  <si>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</si>
  <si>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</si>
  <si>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</si>
  <si>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</si>
  <si>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</si>
  <si>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</si>
  <si>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</si>
  <si>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</si>
  <si>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</si>
  <si>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</si>
  <si>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</si>
  <si>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</si>
  <si>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</si>
  <si>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</si>
  <si>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</si>
  <si>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</si>
  <si>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</si>
  <si>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</si>
  <si>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</si>
  <si>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</si>
  <si>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</si>
  <si>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</si>
  <si>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</si>
  <si>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</si>
  <si>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</si>
  <si>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</si>
  <si>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</si>
  <si>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</si>
  <si>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</si>
  <si>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</si>
  <si>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</si>
  <si>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</si>
  <si>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</si>
  <si>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</si>
  <si>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</si>
  <si>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</si>
  <si>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</si>
  <si>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</si>
  <si>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</si>
  <si>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</si>
  <si>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</si>
  <si>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</si>
  <si>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</si>
  <si>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</si>
  <si>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</si>
  <si>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</si>
  <si>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</si>
  <si>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</si>
  <si>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</si>
  <si>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</si>
  <si>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</si>
  <si>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</si>
  <si>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</si>
  <si>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</si>
  <si>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</si>
  <si>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</si>
  <si>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</si>
  <si>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</si>
  <si>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</si>
  <si>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</si>
  <si>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</si>
  <si>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</si>
  <si>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</si>
  <si>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</si>
  <si>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</si>
  <si>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</si>
  <si>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</si>
  <si>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</si>
  <si>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</si>
  <si>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</si>
  <si>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</si>
  <si>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</si>
  <si>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</si>
  <si>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</si>
  <si>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</si>
  <si>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</si>
  <si>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</si>
  <si>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</si>
  <si>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</si>
  <si>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</si>
  <si>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</si>
  <si>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</si>
  <si>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</si>
  <si>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</si>
  <si>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</si>
  <si>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</si>
  <si>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</si>
  <si>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</si>
  <si>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</si>
  <si>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</si>
  <si>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</si>
  <si>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</si>
  <si>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</si>
  <si>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</si>
  <si>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</si>
  <si>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</si>
  <si>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</si>
  <si>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</si>
  <si>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</si>
  <si>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</si>
  <si>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</si>
  <si>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</si>
  <si>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</si>
  <si>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</si>
  <si>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</si>
  <si>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</si>
  <si>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</si>
  <si>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</si>
  <si>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</si>
  <si>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</si>
  <si>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</si>
  <si>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</si>
  <si>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</si>
  <si>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</si>
  <si>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</si>
  <si>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</si>
  <si>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</si>
  <si>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</si>
  <si>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</si>
  <si>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</si>
  <si>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</si>
  <si>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</si>
  <si>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</si>
  <si>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</si>
  <si>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</si>
  <si>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</si>
  <si>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</si>
  <si>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</si>
  <si>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</si>
  <si>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</si>
  <si>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</si>
  <si>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</si>
  <si>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</si>
  <si>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</si>
  <si>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</si>
  <si>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</si>
  <si>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</si>
  <si>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</si>
  <si>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</si>
  <si>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</si>
  <si>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</si>
  <si>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</si>
  <si>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</si>
  <si>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</si>
  <si>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</si>
  <si>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</si>
  <si>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</si>
  <si>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</si>
  <si>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</si>
  <si>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</si>
  <si>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</si>
  <si>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</si>
  <si>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</si>
  <si>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</si>
  <si>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</si>
  <si>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</si>
  <si>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</si>
  <si>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</si>
  <si>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</si>
  <si>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</si>
  <si>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</si>
  <si>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</si>
  <si>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</si>
  <si>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</si>
  <si>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</si>
  <si>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</si>
  <si>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</si>
  <si>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</si>
  <si>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</si>
  <si>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</si>
  <si>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</si>
  <si>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</si>
  <si>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</si>
  <si>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</si>
  <si>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</si>
  <si>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</si>
  <si>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</si>
  <si>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</si>
  <si>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</si>
  <si>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</si>
  <si>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</si>
  <si>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</si>
  <si>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</si>
  <si>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</si>
  <si>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</si>
  <si>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</si>
  <si>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</si>
  <si>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</si>
  <si>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</si>
  <si>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</si>
  <si>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</si>
  <si>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</si>
  <si>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</si>
  <si>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</si>
  <si>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</si>
  <si>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</si>
  <si>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</si>
  <si>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</si>
  <si>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</si>
  <si>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</si>
  <si>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</si>
  <si>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</si>
  <si>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</si>
  <si>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</si>
  <si>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</si>
  <si>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</si>
  <si>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</si>
  <si>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</si>
  <si>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</si>
  <si>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</si>
  <si>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</si>
  <si>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</si>
  <si>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</si>
  <si>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</si>
  <si>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</si>
  <si>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</si>
  <si>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</si>
  <si>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</si>
  <si>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</si>
  <si>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</si>
  <si>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</si>
  <si>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</si>
  <si>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</si>
  <si>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</si>
  <si>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</si>
  <si>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</si>
  <si>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</si>
  <si>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</si>
  <si>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</si>
  <si>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</si>
  <si>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</si>
  <si>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</si>
  <si>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</si>
  <si>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</si>
  <si>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</si>
  <si>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</si>
  <si>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</si>
  <si>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</si>
  <si>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</si>
  <si>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</si>
  <si>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</si>
  <si>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</si>
  <si>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</si>
  <si>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</si>
  <si>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</si>
  <si>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</si>
  <si>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</si>
  <si>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</si>
  <si>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</si>
  <si>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</si>
  <si>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</si>
  <si>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</si>
  <si>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</si>
  <si>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</si>
  <si>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</si>
  <si>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</si>
  <si>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</si>
  <si>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</si>
  <si>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</si>
  <si>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</si>
  <si>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</si>
  <si>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</si>
  <si>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</si>
  <si>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</si>
  <si>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</si>
  <si>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</si>
  <si>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</si>
  <si>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</si>
  <si>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</si>
  <si>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</si>
  <si>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</si>
  <si>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</si>
  <si>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</si>
  <si>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</si>
  <si>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</si>
  <si>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</si>
  <si>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</si>
  <si>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</si>
  <si>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</si>
  <si>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</si>
  <si>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</si>
  <si>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</si>
  <si>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</si>
  <si>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</si>
  <si>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</si>
  <si>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</si>
  <si>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</si>
  <si>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</si>
  <si>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</si>
  <si>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</si>
  <si>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</si>
  <si>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</si>
  <si>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</si>
  <si>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</si>
  <si>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</si>
  <si>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</si>
  <si>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</si>
  <si>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</si>
  <si>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</si>
  <si>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</si>
  <si>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</si>
  <si>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</si>
  <si>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</si>
  <si>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</si>
  <si>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</si>
  <si>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</si>
  <si>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</si>
  <si>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</si>
  <si>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</si>
  <si>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</si>
  <si>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</si>
  <si>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</si>
  <si>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</si>
  <si>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</si>
  <si>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</si>
  <si>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</si>
  <si>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</si>
  <si>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</si>
  <si>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</si>
  <si>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</si>
  <si>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</si>
  <si>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</si>
  <si>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</si>
  <si>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</si>
  <si>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</si>
  <si>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</si>
  <si>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</si>
  <si>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</si>
  <si>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</si>
  <si>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</si>
  <si>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</si>
  <si>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</si>
  <si>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</si>
  <si>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</si>
  <si>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</si>
  <si>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</si>
  <si>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</si>
  <si>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</si>
  <si>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</si>
  <si>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</si>
  <si>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</si>
  <si>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</si>
  <si>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</si>
  <si>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</si>
  <si>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</si>
  <si>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</si>
  <si>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</si>
  <si>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</si>
  <si>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</si>
  <si>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</si>
  <si>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</si>
  <si>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</si>
  <si>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</si>
  <si>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</si>
  <si>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</si>
  <si>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</si>
  <si>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</si>
  <si>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</si>
  <si>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</si>
  <si>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</si>
  <si>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</si>
  <si>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</si>
  <si>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</si>
  <si>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</si>
  <si>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</si>
  <si>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</si>
  <si>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</si>
  <si>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</si>
  <si>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</si>
  <si>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</si>
  <si>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</si>
  <si>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</si>
  <si>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</si>
  <si>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</si>
  <si>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</si>
  <si>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</si>
  <si>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</si>
  <si>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</si>
  <si>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</si>
  <si>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</si>
  <si>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</si>
  <si>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</si>
  <si>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</si>
  <si>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</si>
  <si>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</si>
  <si>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</si>
  <si>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</si>
  <si>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</si>
  <si>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</si>
  <si>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</si>
  <si>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</si>
  <si>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</si>
  <si>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</si>
  <si>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</si>
  <si>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</si>
  <si>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</si>
  <si>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</si>
  <si>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</si>
  <si>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</si>
  <si>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</si>
  <si>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</si>
  <si>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</si>
  <si>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</si>
  <si>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</si>
  <si>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</si>
  <si>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</si>
  <si>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</si>
  <si>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</si>
  <si>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</si>
  <si>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</si>
  <si>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</si>
  <si>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</si>
  <si>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</si>
  <si>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</si>
  <si>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</si>
  <si>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</si>
  <si>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</si>
  <si>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</si>
  <si>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</si>
  <si>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</si>
  <si>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</si>
  <si>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</si>
  <si>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</si>
  <si>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</si>
  <si>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</si>
  <si>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</si>
  <si>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</si>
  <si>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</si>
  <si>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</si>
  <si>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</si>
  <si>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</si>
  <si>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</si>
  <si>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</si>
  <si>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</si>
  <si>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</si>
  <si>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</si>
  <si>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</si>
  <si>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</si>
  <si>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</si>
  <si>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</si>
  <si>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</si>
  <si>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</si>
  <si>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</si>
  <si>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</si>
  <si>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</si>
  <si>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</si>
  <si>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</si>
  <si>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</si>
  <si>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</si>
  <si>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</si>
  <si>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</si>
  <si>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</si>
  <si>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</si>
  <si>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</si>
  <si>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</si>
  <si>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</si>
  <si>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</si>
  <si>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</si>
  <si>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</si>
  <si>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</si>
  <si>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</si>
  <si>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</si>
  <si>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</si>
  <si>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</si>
  <si>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</si>
  <si>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</si>
  <si>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</si>
  <si>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</si>
  <si>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</si>
  <si>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</si>
  <si>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</si>
  <si>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</si>
  <si>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</si>
  <si>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</si>
  <si>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</si>
  <si>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</si>
  <si>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</si>
  <si>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</si>
  <si>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</si>
  <si>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</si>
  <si>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</si>
  <si>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</si>
  <si>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</si>
  <si>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</si>
  <si>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</si>
  <si>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</si>
  <si>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</si>
  <si>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</si>
  <si>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</si>
  <si>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</si>
  <si>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</si>
  <si>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</si>
  <si>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</si>
  <si>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</si>
  <si>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</si>
  <si>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</si>
  <si>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</si>
  <si>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</si>
  <si>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</si>
  <si>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</si>
  <si>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</si>
  <si>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</si>
  <si>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</si>
  <si>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</si>
  <si>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</si>
  <si>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</si>
  <si>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</si>
  <si>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</si>
  <si>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</si>
  <si>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</si>
  <si>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</si>
  <si>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</si>
  <si>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</si>
  <si>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</si>
  <si>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</si>
  <si>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</si>
  <si>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</si>
  <si>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</si>
  <si>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</si>
  <si>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</si>
  <si>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</si>
  <si>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</si>
  <si>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</si>
  <si>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</si>
  <si>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</si>
  <si>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</si>
  <si>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</si>
  <si>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</si>
  <si>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</si>
  <si>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</si>
  <si>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</si>
  <si>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</si>
  <si>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</si>
  <si>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</si>
  <si>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</si>
  <si>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</si>
  <si>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</si>
  <si>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</si>
  <si>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</si>
  <si>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</si>
  <si>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</si>
  <si>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</si>
  <si>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</si>
  <si>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</si>
  <si>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</si>
  <si>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</si>
  <si>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</si>
  <si>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</si>
  <si>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</si>
  <si>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</si>
  <si>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</si>
  <si>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</si>
  <si>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</si>
  <si>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</si>
  <si>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</si>
  <si>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</si>
  <si>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</si>
  <si>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</si>
  <si>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</si>
  <si>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</si>
  <si>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</si>
  <si>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</si>
  <si>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</si>
  <si>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</si>
  <si>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</si>
  <si>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</si>
  <si>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</si>
  <si>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</si>
  <si>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</si>
  <si>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</si>
  <si>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</si>
  <si>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</si>
  <si>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</si>
  <si>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</si>
  <si>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</si>
  <si>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</si>
  <si>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</si>
  <si>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</si>
  <si>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</si>
  <si>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</si>
  <si>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</si>
  <si>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</si>
  <si>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</si>
  <si>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</si>
  <si>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</si>
  <si>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</si>
  <si>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</si>
  <si>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</si>
  <si>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</si>
  <si>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</si>
  <si>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</si>
  <si>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</si>
  <si>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</si>
  <si>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</si>
  <si>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</si>
  <si>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</si>
  <si>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</si>
  <si>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</si>
  <si>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</si>
  <si>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</si>
  <si>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</si>
  <si>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</si>
  <si>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</si>
  <si>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</si>
  <si>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</si>
  <si>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</si>
  <si>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</si>
  <si>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</si>
  <si>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</si>
  <si>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</si>
  <si>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</si>
  <si>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</si>
  <si>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</si>
  <si>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</si>
  <si>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</si>
  <si>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</si>
  <si>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</si>
  <si>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</si>
  <si>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</si>
  <si>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</si>
  <si>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</si>
  <si>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</si>
  <si>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</si>
  <si>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</si>
  <si>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</si>
  <si>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</si>
  <si>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</si>
  <si>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</si>
  <si>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</si>
  <si>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</si>
  <si>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</si>
  <si>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</si>
  <si>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</si>
  <si>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</si>
  <si>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</si>
  <si>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</si>
  <si>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</si>
  <si>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</si>
  <si>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</si>
  <si>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</si>
  <si>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</si>
  <si>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</si>
  <si>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</si>
  <si>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</si>
  <si>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</si>
  <si>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</si>
  <si>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</si>
  <si>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</si>
  <si>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</si>
  <si>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</si>
  <si>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</si>
  <si>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</si>
  <si>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</si>
  <si>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</si>
  <si>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</si>
  <si>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</si>
  <si>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</si>
  <si>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</si>
  <si>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</si>
  <si>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</si>
  <si>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</si>
  <si>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</si>
  <si>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</si>
  <si>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</si>
  <si>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</si>
  <si>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</si>
  <si>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</si>
  <si>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</si>
  <si>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</si>
  <si>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</si>
  <si>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</si>
  <si>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</si>
  <si>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</si>
  <si>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</si>
  <si>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</si>
  <si>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</si>
  <si>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</si>
  <si>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</si>
  <si>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</si>
  <si>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</si>
  <si>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</si>
  <si>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</si>
  <si>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</si>
  <si>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</si>
  <si>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</si>
  <si>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</si>
  <si>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</si>
  <si>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</si>
  <si>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</si>
  <si>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</si>
  <si>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</si>
  <si>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</si>
  <si>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</si>
  <si>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</si>
  <si>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</si>
  <si>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</si>
  <si>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</si>
  <si>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</si>
  <si>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</si>
  <si>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</si>
  <si>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</si>
  <si>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</si>
  <si>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</si>
  <si>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</si>
  <si>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</si>
  <si>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</si>
  <si>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</si>
  <si>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</si>
  <si>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</si>
  <si>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</si>
  <si>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</si>
  <si>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</si>
  <si>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</si>
  <si>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</si>
  <si>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</si>
  <si>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</si>
  <si>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</si>
  <si>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</si>
  <si>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</si>
  <si>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</si>
  <si>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</si>
  <si>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</si>
  <si>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</si>
  <si>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</si>
  <si>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</si>
  <si>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</si>
  <si>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</si>
  <si>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</si>
  <si>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</si>
  <si>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</si>
  <si>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</si>
  <si>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</si>
  <si>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</si>
  <si>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</si>
  <si>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</si>
  <si>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</si>
  <si>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</si>
  <si>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</si>
  <si>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</si>
  <si>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</si>
  <si>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</si>
  <si>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</si>
  <si>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</si>
  <si>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</si>
  <si>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</si>
  <si>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</si>
  <si>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</si>
  <si>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</si>
  <si>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</si>
  <si>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</si>
  <si>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</si>
  <si>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</si>
  <si>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</si>
  <si>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</si>
  <si>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</si>
  <si>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</si>
  <si>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</si>
  <si>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</si>
  <si>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</si>
  <si>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</si>
  <si>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</si>
  <si>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</si>
  <si>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</si>
  <si>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</si>
  <si>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</si>
  <si>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</si>
  <si>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</si>
  <si>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</si>
  <si>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</si>
  <si>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</si>
  <si>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</si>
  <si>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</si>
  <si>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</si>
  <si>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</si>
  <si>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</si>
  <si>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</si>
  <si>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</si>
  <si>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</si>
  <si>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</si>
  <si>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</si>
  <si>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</si>
  <si>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</si>
  <si>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</si>
  <si>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</si>
  <si>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</si>
  <si>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</si>
  <si>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</si>
  <si>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</si>
  <si>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</si>
  <si>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</si>
  <si>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</si>
  <si>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</si>
  <si>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</si>
  <si>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</si>
  <si>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</si>
  <si>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</si>
  <si>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</si>
  <si>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</si>
  <si>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</si>
  <si>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</si>
  <si>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</si>
  <si>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</si>
  <si>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</si>
  <si>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</si>
  <si>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</si>
  <si>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</si>
  <si>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</si>
  <si>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</si>
  <si>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</si>
  <si>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</si>
  <si>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</si>
  <si>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</si>
  <si>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</si>
  <si>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</si>
  <si>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</si>
  <si>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</si>
  <si>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</si>
  <si>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</si>
  <si>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</si>
  <si>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</si>
  <si>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</si>
  <si>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</si>
  <si>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</si>
  <si>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</si>
  <si>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</si>
  <si>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</si>
  <si>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</si>
  <si>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</si>
  <si>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</si>
  <si>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</si>
  <si>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</si>
  <si>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</si>
  <si>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</si>
  <si>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</si>
  <si>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</si>
  <si>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</si>
  <si>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</si>
  <si>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</si>
  <si>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</si>
  <si>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</si>
  <si>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</si>
  <si>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</si>
  <si>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</si>
  <si>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</si>
  <si>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</si>
  <si>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</si>
  <si>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</si>
  <si>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</si>
  <si>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</si>
  <si>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</si>
  <si>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</si>
  <si>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</si>
  <si>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</si>
  <si>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</si>
  <si>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</si>
  <si>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</si>
  <si>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</si>
  <si>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</si>
  <si>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</si>
  <si>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</si>
  <si>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</si>
  <si>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</si>
  <si>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</si>
  <si>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</si>
  <si>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</si>
  <si>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</si>
  <si>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</si>
  <si>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</si>
  <si>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</si>
  <si>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</si>
  <si>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</si>
  <si>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</si>
  <si>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</si>
  <si>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</si>
  <si>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</si>
  <si>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</si>
  <si>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</si>
  <si>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</si>
  <si>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</si>
  <si>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</si>
  <si>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</si>
  <si>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</si>
  <si>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</si>
  <si>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</si>
  <si>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</si>
  <si>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</si>
  <si>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</si>
  <si>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</si>
  <si>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</si>
  <si>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</si>
  <si>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</si>
  <si>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</si>
  <si>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</si>
  <si>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</si>
  <si>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</si>
  <si>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</si>
  <si>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</si>
  <si>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</si>
  <si>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</si>
  <si>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</si>
  <si>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</si>
  <si>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</si>
  <si>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</si>
  <si>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</si>
  <si>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</si>
  <si>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</si>
  <si>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</si>
  <si>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</si>
  <si>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</si>
  <si>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</si>
  <si>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</si>
  <si>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</si>
  <si>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</si>
  <si>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</si>
  <si>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</si>
  <si>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</si>
  <si>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</si>
  <si>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</si>
  <si>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</si>
  <si>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</si>
  <si>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</si>
  <si>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</si>
  <si>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</si>
  <si>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</si>
  <si>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</si>
  <si>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</si>
  <si>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</si>
  <si>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</si>
  <si>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</si>
  <si>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</si>
  <si>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</si>
  <si>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</si>
  <si>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</si>
  <si>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</si>
  <si>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</si>
  <si>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</si>
  <si>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</si>
  <si>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</si>
  <si>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</si>
  <si>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</si>
  <si>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</si>
  <si>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</si>
  <si>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</si>
  <si>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</si>
  <si>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</si>
  <si>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</si>
  <si>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</si>
  <si>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</si>
  <si>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</si>
  <si>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</si>
  <si>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</si>
  <si>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</si>
  <si>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</si>
  <si>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</si>
  <si>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</si>
  <si>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</si>
  <si>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</si>
  <si>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</si>
  <si>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</si>
  <si>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</si>
  <si>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</si>
  <si>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</si>
  <si>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</si>
  <si>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</si>
  <si>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</si>
  <si>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</si>
  <si>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</si>
  <si>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</si>
  <si>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</si>
  <si>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</si>
  <si>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</si>
  <si>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</si>
  <si>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</si>
  <si>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</si>
  <si>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</si>
  <si>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</si>
  <si>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</si>
  <si>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</si>
  <si>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</si>
  <si>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</si>
  <si>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</si>
  <si>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</si>
  <si>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</si>
  <si>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</si>
  <si>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</si>
  <si>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</si>
  <si>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</si>
  <si>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</si>
  <si>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</si>
  <si>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</si>
  <si>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</si>
  <si>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</si>
  <si>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</si>
  <si>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</si>
  <si>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</si>
  <si>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</si>
  <si>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</si>
  <si>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</si>
  <si>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</si>
  <si>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</si>
  <si>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</si>
  <si>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</si>
  <si>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</si>
  <si>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</si>
  <si>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</si>
  <si>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</si>
  <si>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</si>
  <si>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</si>
  <si>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</si>
  <si>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</si>
  <si>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</si>
  <si>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</si>
  <si>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</si>
  <si>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</si>
  <si>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</si>
  <si>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</si>
  <si>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</si>
  <si>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</si>
  <si>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</si>
  <si>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</si>
  <si>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</si>
  <si>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</si>
  <si>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</si>
  <si>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</si>
  <si>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</si>
  <si>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</si>
  <si>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</si>
  <si>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</si>
  <si>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</si>
  <si>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</si>
  <si>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</si>
  <si>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</si>
  <si>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</si>
  <si>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</si>
  <si>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</si>
  <si>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</si>
  <si>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</si>
  <si>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</si>
  <si>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</si>
  <si>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</si>
  <si>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</si>
  <si>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</si>
  <si>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</si>
  <si>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</si>
  <si>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</si>
  <si>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</si>
  <si>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</si>
  <si>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</si>
  <si>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</si>
  <si>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</si>
  <si>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</si>
  <si>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</si>
  <si>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</si>
  <si>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</si>
  <si>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</si>
  <si>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</si>
  <si>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</si>
  <si>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</si>
  <si>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</si>
  <si>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</si>
  <si>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</si>
  <si>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</si>
  <si>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</si>
  <si>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</si>
  <si>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</si>
  <si>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</si>
  <si>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</si>
  <si>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</si>
  <si>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</si>
  <si>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</si>
  <si>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</si>
  <si>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</si>
  <si>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</si>
  <si>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</si>
  <si>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</si>
  <si>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</si>
  <si>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</si>
  <si>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</si>
  <si>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</si>
  <si>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</si>
  <si>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</si>
  <si>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</si>
  <si>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</si>
  <si>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</si>
  <si>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</si>
  <si>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</si>
  <si>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</si>
  <si>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</si>
  <si>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</si>
  <si>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</si>
  <si>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</si>
  <si>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</si>
  <si>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</si>
  <si>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</si>
  <si>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</si>
  <si>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</si>
  <si>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</si>
  <si>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</si>
  <si>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</si>
  <si>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</si>
  <si>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</si>
  <si>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</si>
  <si>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</si>
  <si>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</si>
  <si>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</si>
  <si>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</si>
  <si>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</si>
  <si>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</si>
  <si>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</si>
  <si>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</si>
  <si>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</si>
  <si>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</si>
  <si>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</si>
  <si>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</si>
  <si>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</si>
  <si>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</si>
  <si>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</si>
  <si>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</si>
  <si>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</si>
  <si>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</si>
  <si>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</si>
  <si>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</si>
  <si>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</si>
  <si>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</si>
  <si>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</si>
  <si>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</si>
  <si>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</si>
  <si>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</si>
  <si>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</si>
  <si>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</si>
  <si>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</si>
  <si>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</si>
  <si>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</si>
  <si>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</si>
  <si>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</si>
  <si>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</si>
  <si>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</si>
  <si>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</si>
  <si>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</si>
  <si>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</si>
  <si>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</si>
  <si>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</si>
  <si>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</si>
  <si>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</si>
  <si>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</si>
  <si>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</si>
  <si>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</si>
  <si>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</si>
  <si>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</si>
  <si>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</si>
  <si>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</si>
  <si>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</si>
  <si>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</si>
  <si>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</si>
  <si>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</si>
  <si>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</si>
  <si>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</si>
  <si>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</si>
  <si>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</si>
  <si>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</si>
  <si>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</si>
  <si>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</si>
  <si>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</si>
  <si>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</si>
  <si>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</si>
  <si>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</si>
  <si>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</si>
  <si>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</si>
  <si>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</si>
  <si>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</si>
  <si>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</si>
  <si>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</si>
  <si>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</si>
  <si>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</si>
  <si>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</si>
  <si>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</si>
  <si>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</si>
  <si>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</si>
  <si>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</si>
  <si>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</si>
  <si>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</si>
  <si>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</si>
  <si>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</si>
  <si>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</si>
  <si>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</si>
  <si>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</si>
  <si>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</si>
  <si>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</si>
  <si>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</si>
  <si>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</si>
  <si>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</si>
  <si>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</si>
  <si>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</si>
  <si>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</si>
  <si>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</si>
  <si>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</si>
  <si>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</si>
  <si>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</si>
  <si>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</si>
  <si>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</si>
  <si>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</si>
  <si>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</si>
  <si>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</si>
  <si>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</si>
  <si>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</si>
  <si>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</si>
  <si>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</si>
  <si>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</si>
  <si>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</si>
  <si>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</si>
  <si>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</si>
  <si>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</si>
  <si>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</si>
  <si>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</si>
  <si>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</si>
  <si>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</si>
  <si>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</si>
  <si>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</si>
  <si>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</si>
  <si>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</si>
  <si>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</si>
  <si>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</si>
  <si>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</si>
  <si>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</si>
  <si>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</si>
  <si>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</si>
  <si>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</si>
  <si>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</si>
  <si>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</si>
  <si>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</si>
  <si>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</si>
  <si>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</si>
  <si>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</si>
  <si>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</si>
  <si>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</si>
  <si>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</si>
  <si>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</si>
  <si>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</si>
  <si>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</si>
  <si>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</si>
  <si>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</si>
  <si>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</si>
  <si>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</si>
  <si>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</si>
  <si>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</si>
  <si>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</si>
  <si>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</si>
  <si>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</si>
  <si>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</si>
  <si>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</si>
  <si>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</si>
  <si>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</si>
  <si>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</si>
  <si>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</si>
  <si>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</si>
  <si>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</si>
  <si>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</si>
  <si>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</si>
  <si>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</si>
  <si>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</si>
  <si>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</si>
  <si>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</si>
  <si>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</si>
  <si>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</si>
  <si>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</si>
  <si>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</si>
  <si>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</si>
  <si>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</si>
  <si>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</si>
  <si>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</si>
  <si>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</si>
  <si>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</si>
  <si>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</si>
  <si>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</si>
  <si>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</si>
  <si>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</si>
  <si>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</si>
  <si>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</si>
  <si>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</si>
  <si>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</si>
  <si>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</si>
  <si>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</si>
  <si>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</si>
  <si>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</si>
  <si>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</si>
  <si>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</si>
  <si>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</si>
  <si>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</si>
  <si>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</si>
  <si>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</si>
  <si>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</si>
  <si>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</si>
  <si>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</si>
  <si>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</si>
  <si>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</si>
  <si>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</si>
  <si>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</si>
  <si>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</si>
  <si>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</si>
  <si>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</si>
  <si>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</si>
  <si>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</si>
  <si>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</si>
  <si>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</si>
  <si>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</si>
  <si>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</si>
  <si>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</si>
  <si>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</si>
  <si>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</si>
  <si>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</si>
  <si>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</si>
  <si>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</si>
  <si>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</si>
  <si>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</si>
  <si>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</si>
  <si>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</si>
  <si>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</si>
  <si>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</si>
  <si>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</si>
  <si>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</si>
  <si>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</si>
  <si>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</si>
  <si>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</si>
  <si>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</si>
  <si>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</si>
  <si>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</si>
  <si>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</si>
  <si>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</si>
  <si>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</si>
  <si>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</si>
  <si>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</si>
  <si>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</si>
  <si>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</si>
  <si>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</si>
  <si>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</si>
  <si>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</si>
  <si>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</si>
  <si>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</si>
  <si>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</si>
  <si>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</si>
  <si>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</si>
  <si>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</si>
  <si>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</si>
  <si>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</si>
  <si>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</si>
  <si>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</si>
  <si>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</si>
  <si>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</si>
  <si>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</si>
  <si>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</si>
  <si>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</si>
  <si>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</si>
  <si>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</si>
  <si>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</si>
  <si>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</si>
  <si>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</si>
  <si>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</si>
  <si>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</si>
  <si>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</si>
  <si>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</si>
  <si>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</si>
  <si>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</si>
  <si>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</si>
  <si>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</si>
  <si>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</si>
  <si>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</si>
  <si>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</si>
  <si>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</si>
  <si>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</si>
  <si>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</si>
  <si>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</si>
  <si>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</si>
  <si>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</si>
  <si>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</si>
  <si>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</si>
  <si>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</si>
  <si>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</si>
  <si>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</si>
  <si>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</si>
  <si>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</si>
  <si>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</si>
  <si>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</si>
  <si>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</si>
  <si>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</si>
  <si>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</si>
  <si>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</si>
  <si>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</si>
  <si>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</si>
  <si>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</si>
  <si>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</si>
  <si>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</si>
  <si>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</si>
  <si>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</si>
  <si>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</si>
  <si>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</si>
  <si>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</si>
  <si>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</si>
  <si>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</si>
  <si>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</si>
  <si>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</si>
  <si>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</si>
  <si>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</si>
  <si>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</si>
  <si>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</si>
  <si>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</si>
  <si>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</si>
  <si>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</si>
  <si>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</si>
  <si>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</si>
  <si>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</si>
  <si>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</si>
  <si>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</si>
  <si>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</si>
  <si>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</si>
  <si>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</si>
  <si>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</si>
  <si>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</si>
  <si>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</si>
  <si>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</si>
  <si>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</si>
  <si>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</si>
  <si>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</si>
  <si>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</si>
  <si>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</si>
  <si>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</si>
  <si>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</si>
  <si>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</si>
  <si>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</si>
  <si>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</si>
  <si>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</si>
  <si>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</si>
  <si>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</si>
  <si>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</si>
  <si>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</si>
  <si>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</si>
  <si>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</si>
  <si>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</si>
  <si>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</si>
  <si>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</si>
  <si>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</si>
  <si>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</si>
  <si>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</si>
  <si>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</si>
  <si>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</si>
  <si>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</si>
  <si>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</si>
  <si>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</si>
  <si>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</si>
  <si>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</si>
  <si>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</si>
  <si>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</si>
  <si>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</si>
  <si>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</si>
  <si>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</si>
  <si>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</si>
  <si>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</si>
  <si>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</si>
  <si>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</si>
  <si>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</si>
  <si>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</si>
  <si>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</si>
  <si>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</si>
  <si>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</si>
  <si>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</si>
  <si>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</si>
  <si>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</si>
  <si>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</si>
  <si>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</si>
  <si>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</si>
  <si>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</si>
  <si>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</si>
  <si>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</si>
  <si>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</si>
  <si>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</si>
  <si>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</si>
  <si>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</si>
  <si>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</si>
  <si>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</si>
  <si>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</si>
  <si>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</si>
  <si>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</si>
  <si>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</si>
  <si>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</si>
  <si>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</si>
  <si>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</si>
  <si>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</si>
  <si>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</si>
  <si>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</si>
  <si>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</si>
  <si>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</si>
  <si>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</si>
  <si>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</si>
  <si>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</si>
  <si>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</si>
  <si>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</si>
  <si>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</si>
  <si>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</si>
  <si>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</si>
  <si>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</si>
  <si>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</si>
  <si>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</si>
  <si>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</si>
  <si>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</si>
  <si>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</si>
  <si>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</si>
  <si>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</si>
  <si>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</si>
  <si>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</si>
  <si>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</si>
  <si>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</si>
  <si>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</si>
  <si>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</si>
  <si>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</si>
  <si>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</si>
  <si>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</si>
  <si>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</si>
  <si>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</si>
  <si>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</si>
  <si>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</si>
  <si>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</si>
  <si>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</si>
  <si>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</si>
  <si>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</si>
  <si>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</si>
  <si>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</si>
  <si>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</si>
  <si>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</si>
  <si>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</si>
  <si>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</si>
  <si>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</si>
  <si>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</si>
  <si>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</si>
  <si>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</si>
  <si>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</si>
  <si>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</si>
  <si>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</si>
  <si>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</si>
  <si>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</si>
  <si>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</si>
  <si>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</si>
  <si>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</si>
  <si>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</si>
  <si>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</si>
  <si>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</si>
  <si>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</si>
  <si>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</si>
  <si>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</si>
  <si>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</si>
  <si>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</si>
  <si>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</si>
  <si>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</si>
  <si>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</si>
  <si>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</si>
  <si>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</si>
  <si>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</si>
  <si>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</si>
  <si>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</si>
  <si>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</si>
  <si>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</si>
  <si>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</si>
  <si>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</si>
  <si>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</si>
  <si>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</si>
  <si>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</si>
  <si>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</si>
  <si>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</si>
  <si>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</si>
  <si>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</si>
  <si>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</si>
  <si>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</si>
  <si>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</si>
  <si>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</si>
  <si>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</si>
  <si>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</si>
  <si>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</si>
  <si>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</si>
  <si>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</si>
  <si>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</si>
  <si>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</si>
  <si>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</si>
  <si>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</si>
  <si>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</si>
  <si>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</si>
  <si>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</si>
  <si>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</si>
  <si>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</si>
  <si>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</si>
  <si>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</si>
  <si>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</si>
  <si>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</si>
  <si>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</si>
  <si>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</si>
  <si>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</si>
  <si>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</si>
  <si>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</si>
  <si>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</si>
  <si>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</si>
  <si>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</si>
  <si>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</si>
  <si>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</si>
  <si>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</si>
  <si>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</si>
  <si>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</si>
  <si>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</si>
  <si>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</si>
  <si>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</si>
  <si>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</si>
  <si>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</si>
  <si>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</si>
  <si>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</si>
  <si>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</si>
  <si>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</si>
  <si>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</si>
  <si>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</si>
  <si>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</si>
  <si>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</si>
  <si>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</si>
  <si>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</si>
  <si>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</si>
  <si>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</si>
  <si>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</si>
  <si>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</si>
  <si>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</si>
  <si>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</si>
  <si>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</si>
  <si>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</si>
  <si>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</si>
  <si>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</si>
  <si>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</si>
  <si>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</si>
  <si>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</si>
  <si>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</si>
  <si>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</si>
  <si>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</si>
  <si>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</si>
  <si>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</si>
  <si>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</si>
  <si>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</si>
  <si>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</si>
  <si>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</si>
  <si>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</si>
  <si>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</si>
  <si>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</si>
  <si>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</si>
  <si>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</si>
  <si>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</si>
  <si>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</si>
  <si>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</si>
  <si>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</si>
  <si>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</si>
  <si>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</si>
  <si>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</si>
  <si>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</si>
  <si>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</si>
  <si>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</si>
  <si>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</si>
  <si>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</si>
  <si>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</si>
  <si>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</si>
  <si>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</si>
  <si>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</si>
  <si>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</si>
  <si>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</si>
  <si>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</si>
  <si>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</si>
  <si>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</si>
  <si>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</si>
  <si>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</si>
  <si>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</si>
  <si>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</si>
  <si>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</si>
  <si>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</si>
  <si>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</si>
  <si>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</si>
  <si>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</si>
  <si>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</si>
  <si>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</si>
  <si>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</si>
  <si>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</si>
  <si>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</si>
  <si>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</si>
  <si>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</si>
  <si>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</si>
  <si>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</si>
  <si>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</si>
  <si>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</si>
  <si>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</si>
  <si>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</si>
  <si>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</si>
  <si>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</si>
  <si>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</si>
  <si>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</si>
  <si>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</si>
  <si>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</si>
  <si>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</si>
  <si>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</si>
  <si>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</si>
  <si>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</si>
  <si>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</si>
  <si>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</si>
  <si>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</si>
  <si>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</si>
  <si>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</si>
  <si>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</si>
  <si>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</si>
  <si>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</si>
  <si>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</si>
  <si>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</si>
  <si>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</si>
  <si>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</si>
  <si>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</si>
  <si>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</si>
  <si>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</si>
  <si>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</si>
  <si>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</si>
  <si>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</si>
  <si>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</si>
  <si>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</si>
  <si>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</si>
  <si>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</si>
  <si>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</si>
  <si>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</si>
  <si>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</si>
  <si>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</si>
  <si>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</si>
  <si>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</si>
  <si>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</si>
  <si>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</si>
  <si>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</si>
  <si>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</si>
  <si>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</si>
  <si>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</si>
  <si>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</si>
  <si>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</si>
  <si>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</si>
  <si>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</si>
  <si>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</si>
  <si>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</si>
  <si>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</si>
  <si>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</si>
  <si>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</si>
  <si>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</si>
  <si>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</si>
  <si>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</si>
  <si>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</si>
  <si>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</si>
  <si>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</si>
  <si>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</si>
  <si>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</si>
  <si>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</si>
  <si>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</si>
  <si>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</si>
  <si>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</si>
  <si>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</si>
  <si>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</si>
  <si>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</si>
  <si>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</si>
  <si>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</si>
  <si>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</si>
  <si>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</si>
  <si>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</si>
  <si>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</si>
  <si>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</si>
  <si>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</si>
  <si>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</si>
  <si>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</si>
  <si>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</si>
  <si>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</si>
  <si>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</si>
  <si>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</si>
  <si>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</si>
  <si>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</si>
  <si>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</si>
  <si>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</si>
  <si>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</si>
  <si>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</si>
  <si>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</si>
  <si>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</si>
  <si>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</si>
  <si>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</si>
  <si>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</si>
  <si>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</si>
  <si>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</si>
  <si>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</si>
  <si>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</si>
  <si>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</si>
  <si>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</si>
  <si>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</si>
  <si>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</si>
  <si>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</si>
  <si>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</si>
  <si>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</si>
  <si>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</si>
  <si>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</si>
  <si>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</si>
  <si>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</si>
  <si>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</si>
  <si>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</si>
  <si>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</si>
  <si>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</si>
  <si>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</si>
  <si>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</si>
  <si>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</si>
  <si>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</si>
  <si>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</si>
  <si>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</si>
  <si>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</si>
  <si>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</si>
  <si>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</si>
  <si>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</si>
  <si>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</si>
  <si>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</si>
  <si>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</si>
  <si>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</si>
  <si>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</si>
  <si>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</si>
  <si>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</si>
  <si>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</si>
  <si>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</si>
  <si>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</si>
  <si>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</si>
  <si>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</si>
  <si>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</si>
  <si>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</si>
  <si>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</si>
  <si>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</si>
  <si>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</si>
  <si>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</si>
  <si>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</si>
  <si>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</si>
  <si>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</si>
  <si>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</si>
  <si>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</si>
  <si>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</si>
  <si>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</si>
  <si>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</si>
  <si>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</si>
  <si>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</si>
  <si>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</si>
  <si>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</si>
  <si>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</si>
  <si>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</si>
  <si>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</si>
  <si>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</si>
  <si>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</si>
  <si>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</si>
  <si>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</si>
  <si>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</si>
  <si>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</si>
  <si>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</si>
  <si>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</si>
  <si>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</si>
  <si>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</si>
  <si>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</si>
  <si>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</si>
  <si>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</si>
  <si>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</si>
  <si>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</si>
  <si>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</si>
  <si>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</si>
  <si>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</si>
  <si>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</si>
  <si>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</si>
  <si>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</si>
  <si>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</si>
  <si>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</si>
  <si>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</si>
  <si>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</si>
  <si>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</si>
  <si>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</si>
  <si>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</si>
  <si>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</si>
  <si>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</si>
  <si>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</si>
  <si>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</si>
  <si>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</si>
  <si>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</si>
  <si>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</si>
  <si>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</si>
  <si>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</si>
  <si>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</si>
  <si>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</si>
  <si>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</si>
  <si>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</si>
  <si>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</si>
  <si>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</si>
  <si>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</si>
  <si>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</si>
  <si>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</si>
  <si>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</si>
  <si>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</si>
  <si>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</si>
  <si>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</si>
  <si>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</si>
  <si>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</si>
  <si>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</si>
  <si>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</si>
  <si>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</si>
  <si>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</si>
  <si>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</si>
  <si>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</si>
  <si>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</si>
  <si>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</si>
  <si>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</si>
  <si>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</si>
  <si>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</si>
  <si>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</si>
  <si>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</si>
  <si>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</si>
  <si>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</si>
  <si>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</si>
  <si>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</si>
  <si>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</si>
  <si>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</si>
  <si>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</si>
  <si>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</si>
  <si>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</si>
  <si>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</si>
  <si>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</si>
  <si>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</si>
  <si>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</si>
  <si>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</si>
  <si>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</si>
  <si>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</si>
  <si>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</si>
  <si>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</si>
  <si>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</si>
  <si>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</si>
  <si>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</si>
  <si>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</si>
  <si>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</si>
  <si>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</si>
  <si>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</si>
  <si>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</si>
  <si>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</si>
  <si>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</si>
  <si>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</si>
  <si>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</si>
  <si>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</si>
  <si>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</si>
  <si>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</si>
  <si>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</si>
  <si>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</si>
  <si>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</si>
  <si>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</si>
  <si>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</si>
  <si>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</si>
  <si>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</si>
  <si>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</si>
  <si>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</si>
  <si>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</si>
  <si>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</si>
  <si>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</si>
  <si>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</si>
  <si>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</si>
  <si>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</si>
  <si>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</si>
  <si>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</si>
  <si>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</si>
  <si>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</si>
  <si>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</si>
  <si>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</si>
  <si>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</si>
  <si>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</si>
  <si>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</si>
  <si>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</si>
  <si>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</si>
  <si>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</si>
  <si>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</si>
  <si>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</si>
  <si>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</si>
  <si>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</si>
  <si>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</si>
  <si>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</si>
  <si>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</si>
  <si>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</si>
  <si>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</si>
  <si>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</si>
  <si>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</si>
  <si>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</si>
  <si>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</si>
  <si>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</si>
  <si>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</si>
  <si>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</si>
  <si>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</si>
  <si>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</si>
  <si>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</si>
  <si>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</si>
  <si>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</si>
  <si>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</si>
  <si>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</si>
  <si>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</si>
  <si>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</si>
  <si>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</si>
  <si>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</si>
  <si>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</si>
  <si>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</si>
  <si>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</si>
  <si>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</si>
  <si>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</si>
  <si>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</si>
  <si>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</si>
  <si>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</si>
  <si>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</si>
  <si>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</si>
  <si>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</si>
  <si>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</si>
  <si>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</si>
  <si>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</si>
  <si>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</si>
  <si>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</si>
  <si>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</si>
  <si>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</si>
  <si>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</si>
  <si>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</si>
  <si>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</si>
  <si>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</si>
  <si>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</si>
  <si>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</si>
  <si>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</si>
  <si>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</si>
  <si>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</si>
  <si>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</si>
  <si>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</si>
  <si>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</si>
  <si>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</si>
  <si>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</si>
  <si>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</si>
  <si>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</si>
  <si>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</si>
  <si>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</si>
  <si>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</si>
  <si>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</si>
  <si>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</si>
  <si>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</si>
  <si>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</si>
  <si>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</si>
  <si>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</si>
  <si>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</si>
  <si>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</si>
  <si>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</si>
  <si>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</si>
  <si>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</si>
  <si>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</si>
  <si>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</si>
  <si>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</si>
  <si>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</si>
  <si>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</si>
  <si>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</si>
  <si>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</si>
  <si>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</si>
  <si>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</si>
  <si>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</si>
  <si>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</si>
  <si>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</si>
  <si>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</si>
  <si>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</si>
  <si>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</si>
  <si>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</si>
  <si>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</si>
  <si>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</si>
  <si>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</si>
  <si>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</si>
  <si>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</si>
  <si>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</si>
  <si>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</si>
  <si>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</si>
  <si>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</si>
  <si>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</si>
  <si>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</si>
  <si>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</si>
  <si>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</si>
  <si>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</si>
  <si>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</si>
  <si>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</si>
  <si>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</si>
  <si>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</si>
  <si>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</si>
  <si>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</si>
  <si>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</si>
  <si>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</si>
  <si>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</si>
  <si>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</si>
  <si>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</si>
  <si>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</si>
  <si>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</si>
  <si>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</si>
  <si>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</si>
  <si>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</si>
  <si>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</si>
  <si>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</si>
  <si>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</si>
  <si>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</si>
  <si>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</si>
  <si>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</si>
  <si>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</si>
  <si>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</si>
  <si>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</si>
  <si>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</si>
  <si>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</si>
  <si>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</si>
  <si>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</si>
  <si>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</si>
  <si>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</si>
  <si>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</si>
  <si>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</si>
  <si>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</si>
  <si>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</si>
  <si>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</si>
  <si>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</si>
  <si>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</si>
  <si>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</si>
  <si>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</si>
  <si>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</si>
  <si>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</si>
  <si>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</si>
  <si>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</si>
  <si>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</si>
  <si>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</si>
  <si>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</si>
  <si>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</si>
  <si>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</si>
  <si>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</si>
  <si>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</si>
  <si>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</si>
  <si>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</si>
  <si>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</si>
  <si>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</si>
  <si>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</si>
  <si>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</si>
  <si>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</si>
  <si>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</si>
  <si>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</si>
  <si>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</si>
  <si>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</si>
  <si>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</si>
  <si>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</si>
  <si>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</si>
  <si>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</si>
  <si>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</si>
  <si>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</si>
  <si>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</si>
  <si>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</si>
  <si>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</si>
  <si>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</si>
  <si>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</si>
  <si>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</si>
  <si>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</si>
  <si>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</si>
  <si>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</si>
  <si>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</si>
  <si>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</si>
  <si>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</si>
  <si>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</si>
  <si>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</si>
  <si>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</si>
  <si>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</si>
  <si>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</si>
  <si>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</si>
  <si>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</si>
  <si>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</si>
  <si>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</si>
  <si>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</si>
  <si>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</si>
  <si>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</si>
  <si>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</si>
  <si>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</si>
  <si>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</si>
  <si>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</si>
  <si>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</si>
  <si>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</si>
  <si>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</si>
  <si>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</si>
  <si>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</si>
  <si>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</si>
  <si>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</si>
  <si>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</si>
  <si>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</si>
  <si>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</si>
  <si>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</si>
  <si>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</si>
  <si>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</si>
  <si>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</si>
  <si>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</si>
  <si>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</si>
  <si>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</si>
  <si>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</si>
  <si>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</si>
  <si>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</si>
  <si>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</si>
  <si>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</si>
  <si>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</si>
  <si>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</si>
  <si>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</si>
  <si>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</si>
  <si>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</si>
  <si>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</si>
  <si>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</si>
  <si>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</si>
  <si>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</si>
  <si>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</si>
  <si>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</si>
  <si>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</si>
  <si>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</si>
  <si>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</si>
  <si>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</si>
  <si>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</si>
  <si>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</si>
  <si>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</si>
  <si>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</si>
  <si>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</si>
  <si>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</si>
  <si>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</si>
  <si>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</si>
  <si>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</si>
  <si>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</si>
  <si>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</si>
  <si>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</si>
  <si>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</si>
  <si>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</si>
  <si>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</si>
  <si>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</si>
  <si>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</si>
  <si>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</si>
  <si>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</si>
  <si>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</si>
  <si>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</si>
  <si>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</si>
  <si>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</si>
  <si>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</si>
  <si>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</si>
  <si>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</si>
  <si>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</si>
  <si>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</si>
  <si>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</si>
  <si>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</si>
  <si>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</si>
  <si>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</si>
  <si>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</si>
  <si>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</si>
  <si>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</si>
  <si>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</si>
  <si>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</si>
  <si>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</si>
  <si>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</si>
  <si>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</si>
  <si>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</si>
  <si>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</si>
  <si>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</si>
  <si>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</si>
  <si>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</si>
  <si>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</si>
  <si>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</si>
  <si>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</si>
  <si>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</si>
  <si>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</si>
  <si>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</si>
  <si>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</si>
  <si>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</si>
  <si>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</si>
  <si>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</si>
  <si>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</si>
  <si>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</si>
  <si>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</si>
  <si>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</si>
  <si>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</si>
  <si>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</si>
  <si>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</si>
  <si>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</si>
  <si>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</si>
  <si>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</si>
  <si>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</si>
  <si>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</si>
  <si>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</si>
  <si>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</si>
  <si>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</si>
  <si>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</si>
  <si>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</si>
  <si>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</si>
  <si>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</si>
  <si>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</si>
  <si>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</si>
  <si>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</si>
  <si>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</si>
  <si>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</si>
  <si>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</si>
  <si>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</si>
  <si>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</si>
  <si>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</si>
  <si>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</si>
  <si>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</si>
  <si>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</si>
  <si>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</si>
  <si>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</si>
  <si>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</si>
  <si>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</si>
  <si>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</si>
  <si>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</si>
  <si>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</si>
  <si>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</si>
  <si>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</si>
  <si>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</si>
  <si>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</si>
  <si>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</si>
  <si>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</si>
  <si>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</si>
  <si>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</si>
  <si>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</si>
  <si>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</si>
  <si>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</si>
  <si>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</si>
  <si>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</si>
  <si>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</si>
  <si>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</si>
  <si>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</si>
  <si>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</si>
  <si>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</si>
  <si>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</si>
  <si>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</si>
  <si>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</si>
  <si>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</si>
  <si>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</si>
  <si>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</si>
  <si>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</si>
  <si>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</si>
  <si>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</si>
  <si>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</si>
  <si>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</si>
  <si>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</si>
  <si>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</si>
  <si>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</si>
  <si>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</si>
  <si>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</si>
  <si>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</si>
  <si>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</si>
  <si>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</si>
  <si>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</si>
  <si>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</si>
  <si>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</si>
  <si>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</si>
  <si>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</si>
  <si>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</si>
  <si>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</si>
  <si>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</si>
  <si>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</si>
  <si>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</si>
  <si>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</si>
  <si>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</si>
  <si>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</si>
  <si>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</si>
  <si>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</si>
  <si>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</si>
  <si>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</si>
  <si>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</si>
  <si>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</si>
  <si>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</si>
  <si>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</si>
  <si>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</si>
  <si>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</si>
  <si>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</si>
  <si>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</si>
  <si>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</si>
  <si>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</si>
  <si>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</si>
  <si>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</si>
  <si>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</si>
  <si>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</si>
  <si>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</si>
  <si>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</si>
  <si>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</si>
  <si>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</si>
  <si>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</si>
  <si>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</si>
  <si>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</si>
  <si>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</si>
  <si>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</si>
  <si>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</si>
  <si>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</si>
  <si>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</si>
  <si>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</si>
  <si>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</si>
  <si>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</si>
  <si>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</si>
  <si>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</si>
  <si>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</si>
  <si>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</si>
  <si>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</si>
  <si>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</si>
  <si>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</si>
  <si>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</si>
  <si>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</si>
  <si>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</si>
  <si>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</si>
  <si>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</si>
  <si>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</si>
  <si>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</si>
  <si>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</si>
  <si>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</si>
  <si>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</si>
  <si>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</si>
  <si>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</si>
  <si>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</si>
  <si>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</si>
  <si>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</si>
  <si>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</si>
  <si>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</si>
  <si>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</si>
  <si>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</si>
  <si>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</si>
  <si>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</si>
  <si>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</si>
  <si>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</si>
  <si>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</si>
  <si>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</si>
  <si>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</si>
  <si>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</si>
  <si>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</si>
  <si>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</si>
  <si>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</si>
  <si>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</si>
  <si>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</si>
  <si>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</si>
  <si>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</si>
  <si>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</si>
  <si>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</si>
  <si>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</si>
  <si>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</si>
  <si>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</si>
  <si>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</si>
  <si>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</si>
  <si>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</si>
  <si>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</si>
  <si>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</si>
  <si>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</si>
  <si>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</si>
  <si>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</si>
  <si>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</si>
  <si>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</si>
  <si>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</si>
  <si>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</si>
  <si>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</si>
  <si>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</si>
  <si>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</si>
  <si>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</si>
  <si>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</si>
  <si>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</si>
  <si>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</si>
  <si>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</si>
  <si>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</si>
  <si>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</si>
  <si>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</si>
  <si>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</si>
  <si>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</si>
  <si>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</si>
  <si>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</si>
  <si>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</si>
  <si>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</si>
  <si>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</si>
  <si>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</si>
  <si>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</si>
  <si>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</si>
  <si>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</si>
  <si>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</si>
  <si>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</si>
  <si>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</si>
  <si>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</si>
  <si>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</si>
  <si>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</si>
  <si>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</si>
  <si>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</si>
  <si>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</si>
  <si>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</si>
  <si>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</si>
  <si>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</si>
  <si>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</si>
  <si>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</si>
  <si>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</si>
  <si>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</si>
  <si>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</si>
  <si>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</si>
  <si>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</si>
  <si>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</si>
  <si>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</si>
  <si>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</si>
  <si>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</si>
  <si>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</si>
  <si>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</si>
  <si>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</si>
  <si>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</si>
  <si>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</si>
  <si>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</si>
  <si>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</si>
  <si>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</si>
  <si>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</si>
  <si>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</si>
  <si>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</si>
  <si>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</si>
  <si>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</si>
  <si>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</si>
  <si>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</si>
  <si>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</si>
  <si>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</si>
  <si>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</si>
  <si>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</si>
  <si>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</si>
  <si>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</si>
  <si>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</si>
  <si>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</si>
  <si>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</si>
  <si>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</si>
  <si>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</si>
  <si>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</si>
  <si>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</si>
  <si>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</si>
  <si>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</si>
  <si>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</si>
  <si>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</si>
  <si>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</si>
  <si>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</si>
  <si>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</si>
  <si>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</si>
  <si>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</si>
  <si>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</si>
  <si>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</si>
  <si>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</si>
  <si>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</si>
  <si>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</si>
  <si>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</si>
  <si>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</si>
  <si>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</si>
  <si>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</si>
  <si>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</si>
  <si>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</si>
  <si>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</si>
  <si>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</si>
  <si>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</si>
  <si>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</si>
  <si>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</si>
  <si>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</si>
  <si>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</si>
  <si>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</si>
  <si>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</si>
  <si>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</si>
  <si>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</si>
  <si>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</si>
  <si>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</si>
  <si>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</si>
  <si>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</si>
  <si>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</si>
  <si>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</si>
  <si>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</si>
  <si>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</si>
  <si>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</si>
  <si>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</si>
  <si>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</si>
  <si>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</si>
  <si>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</si>
  <si>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</si>
  <si>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</si>
  <si>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</si>
  <si>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</si>
  <si>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</si>
  <si>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</si>
  <si>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</si>
  <si>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</si>
  <si>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</si>
  <si>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</si>
  <si>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</si>
  <si>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</si>
  <si>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</si>
  <si>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</si>
  <si>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</si>
  <si>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</si>
  <si>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</si>
  <si>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</si>
  <si>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</si>
  <si>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</si>
  <si>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</si>
  <si>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</si>
  <si>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</si>
  <si>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</si>
  <si>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</si>
  <si>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</si>
  <si>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</si>
  <si>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</si>
  <si>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</si>
  <si>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</si>
  <si>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</si>
  <si>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</si>
  <si>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</si>
  <si>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</si>
  <si>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</si>
  <si>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</si>
  <si>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</si>
  <si>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</si>
  <si>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</si>
  <si>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</si>
  <si>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</si>
  <si>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</si>
  <si>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</si>
  <si>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</si>
  <si>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</si>
  <si>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</si>
  <si>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</si>
  <si>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</si>
  <si>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</si>
  <si>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</si>
  <si>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</si>
  <si>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</si>
  <si>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</si>
  <si>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</si>
  <si>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</si>
  <si>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</si>
  <si>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</si>
  <si>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</si>
  <si>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</si>
  <si>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</si>
  <si>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</si>
  <si>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</si>
  <si>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</si>
  <si>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</si>
  <si>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</si>
  <si>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</si>
  <si>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</si>
  <si>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</si>
  <si>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</si>
  <si>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</si>
  <si>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</si>
  <si>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</si>
  <si>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</si>
  <si>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</si>
  <si>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</si>
  <si>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</si>
  <si>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</si>
  <si>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</si>
  <si>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</si>
  <si>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</si>
  <si>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</si>
  <si>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</si>
  <si>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</si>
  <si>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</si>
  <si>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</si>
  <si>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</si>
  <si>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</si>
  <si>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</si>
  <si>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</si>
  <si>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</si>
  <si>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</si>
  <si>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</si>
  <si>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</si>
  <si>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</si>
  <si>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</si>
  <si>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</si>
  <si>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</si>
  <si>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</si>
  <si>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</si>
  <si>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</si>
  <si>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</si>
  <si>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</si>
  <si>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</si>
  <si>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</si>
  <si>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</si>
  <si>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</si>
  <si>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</si>
  <si>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</si>
  <si>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</si>
  <si>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</si>
  <si>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</si>
  <si>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</si>
  <si>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</si>
  <si>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</si>
  <si>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</si>
  <si>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</si>
  <si>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</si>
  <si>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</si>
  <si>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</si>
  <si>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</si>
  <si>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</si>
  <si>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</si>
  <si>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</si>
  <si>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</si>
  <si>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</si>
  <si>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</si>
  <si>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</si>
  <si>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</si>
  <si>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</si>
  <si>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</si>
  <si>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</si>
  <si>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</si>
  <si>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</si>
  <si>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</si>
  <si>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</si>
  <si>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</si>
  <si>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</si>
  <si>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</si>
  <si>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</si>
  <si>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</si>
  <si>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</si>
  <si>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</si>
  <si>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</si>
  <si>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</si>
  <si>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</si>
  <si>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</si>
  <si>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</si>
  <si>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</si>
  <si>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</si>
  <si>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</si>
  <si>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</si>
  <si>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</si>
  <si>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</si>
  <si>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</si>
  <si>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</si>
  <si>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</si>
  <si>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</si>
  <si>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</si>
  <si>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</si>
  <si>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</si>
  <si>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</si>
  <si>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</si>
  <si>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</si>
  <si>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</si>
  <si>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</si>
  <si>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</si>
  <si>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</si>
  <si>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</si>
  <si>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</si>
  <si>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</si>
  <si>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</si>
  <si>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</si>
  <si>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</si>
  <si>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</si>
  <si>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</si>
  <si>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</si>
  <si>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</si>
  <si>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</si>
  <si>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</si>
  <si>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</si>
  <si>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</si>
  <si>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</si>
  <si>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</si>
  <si>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</si>
  <si>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</si>
  <si>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</si>
  <si>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</si>
  <si>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</si>
  <si>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</si>
  <si>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</si>
  <si>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</si>
  <si>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</si>
  <si>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</si>
  <si>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</si>
  <si>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</si>
  <si>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</si>
  <si>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</si>
  <si>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</si>
  <si>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</si>
  <si>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</si>
  <si>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</si>
  <si>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</si>
  <si>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</si>
  <si>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</si>
  <si>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</si>
  <si>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</si>
  <si>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</si>
  <si>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</si>
  <si>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</si>
  <si>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</si>
  <si>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</si>
  <si>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</si>
  <si>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</si>
  <si>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</si>
  <si>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</si>
  <si>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</si>
  <si>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</si>
  <si>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</si>
  <si>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</si>
  <si>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</si>
  <si>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</si>
  <si>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</si>
  <si>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</si>
  <si>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</si>
  <si>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</si>
  <si>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</si>
  <si>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</si>
  <si>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</si>
  <si>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</si>
  <si>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</si>
  <si>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</si>
  <si>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</si>
  <si>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</si>
  <si>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</si>
  <si>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</si>
  <si>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</si>
  <si>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</si>
  <si>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</si>
  <si>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</si>
  <si>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</si>
  <si>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</si>
  <si>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</si>
  <si>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</si>
  <si>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</si>
  <si>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</si>
  <si>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</si>
  <si>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</si>
  <si>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</si>
  <si>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</si>
  <si>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</si>
  <si>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</si>
  <si>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</si>
  <si>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</si>
  <si>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</si>
  <si>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</si>
  <si>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</si>
  <si>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</si>
  <si>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</si>
  <si>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</si>
  <si>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</si>
  <si>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</si>
  <si>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</si>
  <si>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</si>
  <si>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</si>
  <si>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</si>
  <si>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</si>
  <si>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</si>
  <si>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</si>
  <si>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</si>
  <si>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</si>
  <si>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</si>
  <si>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</si>
  <si>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</si>
  <si>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</si>
  <si>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</si>
  <si>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</si>
  <si>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</si>
  <si>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</si>
  <si>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</si>
  <si>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</si>
  <si>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</si>
  <si>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</si>
  <si>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</si>
  <si>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</si>
  <si>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</si>
  <si>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</si>
  <si>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</si>
  <si>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</si>
  <si>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</si>
  <si>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</si>
  <si>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</si>
  <si>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</si>
  <si>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</si>
  <si>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</si>
  <si>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</si>
  <si>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</si>
  <si>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</si>
  <si>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</si>
  <si>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</si>
  <si>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</si>
  <si>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</si>
  <si>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</si>
  <si>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</si>
  <si>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</si>
  <si>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</si>
  <si>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</si>
  <si>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</si>
  <si>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</si>
  <si>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</si>
  <si>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</si>
  <si>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</si>
  <si>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</si>
  <si>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</si>
  <si>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</si>
  <si>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</si>
  <si>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</si>
  <si>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</si>
  <si>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</si>
  <si>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</si>
  <si>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</si>
  <si>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</si>
  <si>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</si>
  <si>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</si>
  <si>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</si>
  <si>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</si>
  <si>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</si>
  <si>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</si>
  <si>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</si>
  <si>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</si>
  <si>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</si>
  <si>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</si>
  <si>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</si>
  <si>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</si>
  <si>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</si>
  <si>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</si>
  <si>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</si>
  <si>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</si>
  <si>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</si>
  <si>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</si>
  <si>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</si>
  <si>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</si>
  <si>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</si>
  <si>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</si>
  <si>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</si>
  <si>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</si>
  <si>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</si>
  <si>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</si>
  <si>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</si>
  <si>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</si>
  <si>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</si>
  <si>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</si>
  <si>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</si>
  <si>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</si>
  <si>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</si>
  <si>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</si>
  <si>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</si>
  <si>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</si>
  <si>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</si>
  <si>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</si>
  <si>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</si>
  <si>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</si>
  <si>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</si>
  <si>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</si>
  <si>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</si>
  <si>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</si>
  <si>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</si>
  <si>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</si>
  <si>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</si>
  <si>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</si>
  <si>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</si>
  <si>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</si>
  <si>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</si>
  <si>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</si>
  <si>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</si>
  <si>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</si>
  <si>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</si>
  <si>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</si>
  <si>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</si>
  <si>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</si>
  <si>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</si>
  <si>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</si>
  <si>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</si>
  <si>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</si>
  <si>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</si>
  <si>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</si>
  <si>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</si>
  <si>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</si>
  <si>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</si>
  <si>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</si>
  <si>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</si>
  <si>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</si>
  <si>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</si>
  <si>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</si>
  <si>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</si>
  <si>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</si>
  <si>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</si>
  <si>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</si>
  <si>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</si>
  <si>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</si>
  <si>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</si>
  <si>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</si>
  <si>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</si>
  <si>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</si>
  <si>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</si>
  <si>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</si>
  <si>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</si>
  <si>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</si>
  <si>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</si>
  <si>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</si>
  <si>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</si>
  <si>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</si>
  <si>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</si>
  <si>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</si>
  <si>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</si>
  <si>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</si>
  <si>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</si>
  <si>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</si>
  <si>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</si>
  <si>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</si>
  <si>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</si>
  <si>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</si>
  <si>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</si>
  <si>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</si>
  <si>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</si>
  <si>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</si>
  <si>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</si>
  <si>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</si>
  <si>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</si>
  <si>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</si>
  <si>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</si>
  <si>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</si>
  <si>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</si>
  <si>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</si>
  <si>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</si>
  <si>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</si>
  <si>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</si>
  <si>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</si>
  <si>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</si>
  <si>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</si>
  <si>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</si>
  <si>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</si>
  <si>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</si>
  <si>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</si>
  <si>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</si>
  <si>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</si>
  <si>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</si>
  <si>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</si>
  <si>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</si>
  <si>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</si>
  <si>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</si>
  <si>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</si>
  <si>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</si>
  <si>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</si>
  <si>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</si>
  <si>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</si>
  <si>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</si>
  <si>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</si>
  <si>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</si>
  <si>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</si>
  <si>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</si>
  <si>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</si>
  <si>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</si>
  <si>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</si>
  <si>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</si>
  <si>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</si>
  <si>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</si>
  <si>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</si>
  <si>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</si>
  <si>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</si>
  <si>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</si>
  <si>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</si>
  <si>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</si>
  <si>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</si>
  <si>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</si>
  <si>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</si>
  <si>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</si>
  <si>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</si>
  <si>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</si>
  <si>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</si>
  <si>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</si>
  <si>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</si>
  <si>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</si>
  <si>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</si>
  <si>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</si>
  <si>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</si>
  <si>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</si>
  <si>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</si>
  <si>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</si>
  <si>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</si>
  <si>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</si>
  <si>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</si>
  <si>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</si>
  <si>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</si>
  <si>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</si>
  <si>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</si>
  <si>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</si>
  <si>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</si>
  <si>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</si>
  <si>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</si>
  <si>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</si>
  <si>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</si>
  <si>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</si>
  <si>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</si>
  <si>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</si>
  <si>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</si>
  <si>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</si>
  <si>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</si>
  <si>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</si>
  <si>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</si>
  <si>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</si>
  <si>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</si>
  <si>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</si>
  <si>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</si>
  <si>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</si>
  <si>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</si>
  <si>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</si>
  <si>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</si>
  <si>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</si>
  <si>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</si>
  <si>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</si>
  <si>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</si>
  <si>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</si>
  <si>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</si>
  <si>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</si>
  <si>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</si>
  <si>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</si>
  <si>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</si>
  <si>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</si>
  <si>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</si>
  <si>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</si>
  <si>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</si>
  <si>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</si>
  <si>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</si>
  <si>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</si>
  <si>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</si>
  <si>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</si>
  <si>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</si>
  <si>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</si>
  <si>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</si>
  <si>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</si>
  <si>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</si>
  <si>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</si>
  <si>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</si>
  <si>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</si>
  <si>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</si>
  <si>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</si>
  <si>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</si>
  <si>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</si>
  <si>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</si>
  <si>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</si>
  <si>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</si>
  <si>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</si>
  <si>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</si>
  <si>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</si>
  <si>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</si>
  <si>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</si>
  <si>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</si>
  <si>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</si>
  <si>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</si>
  <si>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</si>
  <si>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</si>
  <si>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</si>
  <si>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</si>
  <si>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</si>
  <si>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</si>
  <si>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</si>
  <si>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</si>
  <si>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</si>
  <si>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</si>
  <si>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</si>
  <si>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</si>
  <si>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</si>
  <si>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</si>
  <si>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</si>
  <si>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</si>
  <si>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</si>
  <si>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</si>
  <si>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</si>
  <si>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</si>
  <si>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</si>
  <si>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</si>
  <si>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</si>
  <si>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</si>
  <si>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</si>
  <si>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</si>
  <si>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</si>
  <si>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</si>
  <si>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</si>
  <si>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</si>
  <si>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</si>
  <si>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</si>
  <si>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</si>
  <si>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</si>
  <si>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</si>
  <si>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</si>
  <si>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</si>
  <si>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</si>
  <si>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</si>
  <si>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</si>
  <si>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</si>
  <si>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</si>
  <si>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</si>
  <si>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</si>
  <si>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</si>
  <si>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</si>
  <si>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</si>
  <si>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</si>
  <si>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</si>
  <si>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</si>
  <si>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</si>
  <si>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</si>
  <si>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</si>
  <si>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</si>
  <si>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</si>
  <si>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</si>
  <si>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</si>
  <si>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</si>
  <si>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</si>
  <si>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</si>
  <si>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</si>
  <si>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</si>
  <si>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</si>
  <si>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</si>
  <si>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</si>
  <si>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</si>
  <si>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</si>
  <si>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</si>
  <si>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</si>
  <si>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</si>
  <si>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</si>
  <si>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</si>
  <si>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</si>
  <si>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</si>
  <si>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</si>
  <si>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</si>
  <si>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</si>
  <si>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</si>
  <si>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</si>
  <si>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</si>
  <si>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</si>
  <si>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</si>
  <si>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</si>
  <si>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</si>
  <si>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</si>
  <si>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</si>
  <si>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</si>
  <si>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</si>
  <si>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</si>
  <si>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</si>
  <si>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</si>
  <si>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</si>
  <si>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</si>
  <si>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</si>
  <si>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</si>
  <si>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</si>
  <si>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</si>
  <si>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</si>
  <si>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</si>
  <si>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</si>
  <si>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</si>
  <si>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</si>
  <si>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</si>
  <si>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</si>
  <si>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</si>
  <si>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</si>
  <si>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</si>
  <si>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</si>
  <si>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</si>
  <si>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</si>
  <si>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</si>
  <si>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</si>
  <si>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</si>
  <si>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</si>
  <si>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</si>
  <si>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</si>
  <si>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</si>
  <si>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</si>
  <si>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</si>
  <si>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</si>
  <si>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</si>
  <si>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</si>
  <si>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</si>
  <si>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</si>
  <si>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</si>
  <si>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</si>
  <si>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</si>
  <si>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</si>
  <si>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</si>
  <si>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</si>
  <si>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</si>
  <si>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</si>
  <si>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</si>
  <si>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</si>
  <si>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</si>
  <si>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</si>
  <si>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</si>
  <si>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</si>
  <si>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</si>
  <si>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</si>
  <si>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</si>
  <si>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</si>
  <si>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</si>
  <si>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</si>
  <si>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</si>
  <si>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</si>
  <si>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</si>
  <si>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</si>
  <si>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</si>
  <si>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</si>
  <si>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</si>
  <si>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</si>
  <si>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</si>
  <si>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</si>
  <si>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</si>
  <si>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</si>
  <si>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</si>
  <si>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</si>
  <si>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</si>
  <si>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</si>
  <si>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</si>
  <si>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</si>
  <si>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</si>
  <si>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</si>
  <si>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</si>
  <si>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</si>
  <si>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</si>
  <si>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</si>
  <si>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</si>
  <si>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</si>
  <si>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</si>
  <si>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</si>
  <si>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</si>
  <si>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</si>
  <si>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</si>
  <si>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</si>
  <si>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</si>
  <si>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</si>
  <si>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</si>
  <si>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</si>
  <si>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</si>
  <si>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</si>
  <si>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</si>
  <si>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</si>
  <si>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</si>
  <si>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</si>
  <si>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</si>
  <si>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</si>
  <si>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</si>
  <si>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</si>
  <si>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</si>
  <si>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</si>
  <si>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</si>
  <si>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</si>
  <si>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</si>
  <si>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</si>
  <si>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</si>
  <si>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</si>
  <si>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</si>
  <si>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</si>
  <si>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</si>
  <si>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</si>
  <si>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</si>
  <si>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</si>
  <si>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</si>
  <si>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</si>
  <si>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</si>
  <si>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</si>
  <si>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</si>
  <si>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</si>
  <si>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</si>
  <si>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</si>
  <si>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</si>
  <si>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</si>
  <si>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</si>
  <si>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</si>
  <si>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</si>
  <si>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</si>
  <si>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</si>
  <si>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</si>
  <si>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</si>
  <si>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</si>
  <si>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</si>
  <si>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</si>
  <si>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</si>
  <si>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</si>
  <si>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</si>
  <si>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</si>
  <si>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</si>
  <si>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</si>
  <si>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</si>
  <si>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</si>
  <si>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</si>
  <si>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</si>
  <si>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</si>
  <si>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</si>
  <si>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</si>
  <si>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</si>
  <si>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</si>
  <si>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</si>
  <si>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</si>
  <si>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</si>
  <si>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</si>
  <si>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</si>
  <si>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</si>
  <si>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</si>
  <si>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</si>
  <si>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</si>
  <si>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</si>
  <si>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</si>
  <si>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</si>
  <si>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</si>
  <si>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</si>
  <si>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</si>
  <si>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</si>
  <si>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</si>
  <si>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</si>
  <si>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</si>
  <si>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</si>
  <si>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</si>
  <si>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</si>
  <si>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</si>
  <si>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</si>
  <si>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</si>
  <si>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</si>
  <si>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</si>
  <si>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</si>
  <si>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</si>
  <si>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</si>
  <si>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</si>
  <si>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</si>
  <si>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</si>
  <si>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</si>
  <si>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</si>
  <si>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</si>
  <si>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</si>
  <si>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</si>
  <si>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</si>
  <si>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</si>
  <si>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</si>
  <si>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</si>
  <si>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</si>
  <si>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</si>
  <si>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</si>
  <si>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</si>
  <si>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</si>
  <si>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</si>
  <si>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</si>
  <si>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</si>
  <si>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</si>
  <si>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</si>
  <si>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</si>
  <si>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</si>
  <si>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</si>
  <si>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</si>
  <si>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</si>
  <si>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</si>
  <si>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</si>
  <si>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</si>
  <si>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</si>
  <si>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</si>
  <si>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</si>
  <si>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</si>
  <si>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</si>
  <si>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</si>
  <si>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</si>
  <si>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</si>
  <si>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</si>
  <si>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</si>
  <si>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</si>
  <si>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</si>
  <si>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</si>
  <si>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</si>
  <si>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</si>
  <si>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</si>
  <si>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</si>
  <si>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</si>
  <si>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</si>
  <si>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</si>
  <si>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</si>
  <si>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</si>
  <si>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</si>
  <si>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</si>
  <si>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</si>
  <si>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</si>
  <si>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</si>
  <si>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</si>
  <si>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</si>
  <si>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</si>
  <si>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</si>
  <si>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</si>
  <si>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</si>
  <si>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</si>
  <si>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</si>
  <si>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</si>
  <si>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</si>
  <si>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</si>
  <si>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</si>
  <si>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</si>
  <si>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</si>
  <si>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</si>
  <si>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</si>
  <si>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</si>
  <si>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</si>
  <si>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</si>
  <si>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</si>
  <si>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</si>
  <si>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</si>
  <si>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</si>
  <si>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</si>
  <si>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</si>
  <si>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</si>
  <si>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</si>
  <si>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</si>
  <si>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</si>
  <si>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</si>
  <si>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</si>
  <si>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</si>
  <si>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</si>
  <si>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</si>
  <si>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</si>
  <si>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</si>
  <si>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</si>
  <si>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</si>
  <si>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</si>
  <si>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</si>
  <si>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</si>
  <si>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</si>
  <si>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</si>
  <si>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</si>
  <si>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</si>
  <si>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</si>
  <si>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</si>
  <si>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</si>
  <si>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</si>
  <si>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</si>
  <si>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</si>
  <si>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</si>
  <si>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</si>
  <si>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</si>
  <si>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</si>
  <si>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</si>
  <si>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</si>
  <si>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</si>
  <si>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</si>
  <si>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</si>
  <si>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</si>
  <si>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</si>
  <si>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</si>
  <si>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</si>
  <si>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</si>
  <si>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</si>
  <si>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</si>
  <si>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</si>
  <si>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</si>
  <si>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</si>
  <si>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</si>
  <si>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</si>
  <si>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</si>
  <si>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</si>
  <si>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</si>
  <si>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</si>
  <si>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</si>
  <si>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</si>
  <si>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</si>
  <si>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</si>
  <si>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</si>
  <si>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</si>
  <si>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</si>
  <si>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</si>
  <si>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</si>
  <si>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</si>
  <si>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</si>
  <si>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</si>
  <si>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</si>
  <si>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</si>
  <si>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</si>
  <si>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</si>
  <si>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</si>
  <si>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</si>
  <si>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</si>
  <si>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</si>
  <si>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</si>
  <si>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</si>
  <si>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</si>
  <si>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</si>
  <si>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</si>
  <si>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</si>
  <si>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</si>
  <si>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</si>
  <si>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</si>
  <si>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</si>
  <si>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</si>
  <si>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</si>
  <si>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</si>
  <si>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</si>
  <si>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</si>
  <si>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</si>
  <si>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</si>
  <si>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</si>
  <si>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</si>
  <si>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</si>
  <si>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</si>
  <si>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</si>
  <si>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</si>
  <si>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</si>
  <si>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</si>
  <si>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</si>
  <si>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</si>
  <si>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</si>
  <si>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</si>
  <si>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</si>
  <si>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</si>
  <si>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</si>
  <si>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</si>
  <si>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</si>
  <si>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</si>
  <si>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</si>
  <si>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</si>
  <si>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</si>
  <si>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</si>
  <si>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</si>
  <si>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</si>
  <si>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</si>
  <si>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</si>
  <si>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</si>
  <si>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</si>
  <si>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</si>
  <si>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</si>
  <si>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</si>
  <si>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</si>
  <si>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</si>
  <si>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</si>
  <si>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</si>
  <si>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</si>
  <si>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</si>
  <si>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</si>
  <si>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</si>
  <si>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</si>
  <si>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</si>
  <si>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</si>
  <si>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</si>
  <si>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</si>
  <si>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</si>
  <si>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</si>
  <si>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</si>
  <si>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</si>
  <si>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</si>
  <si>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</si>
  <si>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</si>
  <si>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</si>
  <si>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</si>
  <si>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</si>
  <si>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</si>
  <si>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</si>
  <si>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</si>
  <si>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</si>
  <si>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</si>
  <si>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</si>
  <si>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</si>
  <si>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</si>
  <si>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</si>
  <si>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</si>
  <si>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</si>
  <si>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</si>
  <si>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</si>
  <si>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</si>
  <si>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</si>
  <si>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</si>
  <si>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</si>
  <si>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</si>
  <si>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</si>
  <si>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</si>
  <si>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</si>
  <si>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</si>
  <si>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</si>
  <si>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</si>
  <si>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</si>
  <si>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</si>
  <si>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</si>
  <si>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</si>
  <si>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</si>
  <si>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</si>
  <si>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</si>
  <si>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</si>
  <si>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</si>
  <si>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</si>
  <si>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</si>
  <si>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</si>
  <si>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</si>
  <si>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</si>
  <si>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</si>
  <si>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</si>
  <si>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</si>
  <si>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</si>
  <si>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</si>
  <si>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</si>
  <si>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</si>
  <si>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</si>
  <si>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</si>
  <si>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</si>
  <si>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</si>
  <si>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</si>
  <si>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</si>
  <si>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</si>
  <si>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</si>
  <si>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</si>
  <si>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</si>
  <si>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</si>
  <si>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</si>
  <si>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</si>
  <si>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</si>
  <si>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</si>
  <si>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</si>
  <si>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</si>
  <si>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</si>
  <si>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</si>
  <si>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</si>
  <si>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</si>
  <si>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</si>
  <si>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</si>
  <si>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</si>
  <si>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</si>
  <si>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</si>
  <si>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</si>
  <si>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</si>
  <si>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</si>
  <si>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</si>
  <si>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</si>
  <si>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</si>
  <si>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</si>
  <si>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</si>
  <si>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</si>
  <si>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</si>
  <si>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</si>
  <si>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</si>
  <si>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</si>
  <si>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</si>
  <si>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</si>
  <si>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</si>
  <si>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</si>
  <si>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</si>
  <si>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</si>
  <si>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</si>
  <si>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</si>
  <si>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</si>
  <si>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</si>
  <si>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</si>
  <si>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</si>
  <si>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</si>
  <si>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</si>
  <si>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</si>
  <si>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</si>
  <si>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</si>
  <si>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</si>
  <si>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</si>
  <si>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</si>
  <si>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</si>
  <si>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</si>
  <si>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</si>
  <si>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</si>
  <si>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</si>
  <si>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</si>
  <si>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</si>
  <si>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</si>
  <si>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</si>
  <si>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</si>
  <si>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</si>
  <si>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</si>
  <si>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</si>
  <si>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</si>
  <si>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</si>
  <si>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</si>
  <si>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</si>
  <si>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</si>
  <si>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</si>
  <si>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</si>
  <si>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</si>
  <si>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</si>
  <si>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</si>
  <si>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</si>
  <si>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</si>
  <si>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</si>
  <si>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</si>
  <si>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</si>
  <si>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</si>
  <si>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</si>
  <si>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</si>
  <si>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</si>
  <si>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</si>
  <si>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</si>
  <si>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</si>
  <si>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</si>
  <si>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</si>
  <si>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</si>
  <si>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</si>
  <si>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</si>
  <si>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</si>
  <si>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</si>
  <si>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</si>
  <si>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</si>
  <si>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</si>
  <si>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</si>
  <si>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</si>
  <si>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</si>
  <si>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</si>
  <si>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</si>
  <si>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</si>
  <si>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</si>
  <si>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</si>
  <si>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</si>
  <si>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</si>
  <si>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</si>
  <si>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</si>
  <si>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</si>
  <si>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</si>
  <si>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</si>
  <si>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</si>
  <si>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</si>
  <si>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</si>
  <si>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</si>
  <si>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</si>
  <si>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</si>
  <si>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</si>
  <si>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</si>
  <si>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</si>
  <si>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</si>
  <si>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</si>
  <si>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</si>
  <si>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</si>
  <si>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</si>
  <si>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</si>
  <si>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</si>
  <si>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</si>
  <si>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</si>
  <si>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</si>
  <si>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</si>
  <si>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</si>
  <si>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</si>
  <si>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</si>
  <si>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</si>
  <si>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</si>
  <si>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</si>
  <si>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</si>
  <si>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</si>
  <si>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</si>
  <si>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</si>
  <si>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</si>
  <si>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</si>
  <si>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</si>
  <si>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</si>
  <si>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</si>
  <si>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</si>
  <si>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</si>
  <si>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</si>
  <si>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</si>
  <si>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</si>
  <si>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</si>
  <si>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</si>
  <si>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</si>
  <si>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</si>
  <si>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</si>
  <si>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</si>
  <si>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</si>
  <si>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</si>
  <si>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</si>
  <si>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</si>
  <si>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</si>
  <si>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</si>
  <si>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</si>
  <si>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</si>
  <si>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</si>
  <si>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</si>
  <si>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</si>
  <si>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</si>
  <si>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</si>
  <si>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</si>
  <si>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</si>
  <si>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</si>
  <si>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</si>
  <si>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</si>
  <si>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</si>
  <si>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</si>
  <si>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</si>
  <si>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</si>
  <si>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</si>
  <si>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</si>
  <si>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</si>
  <si>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</si>
  <si>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</si>
  <si>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</si>
  <si>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</si>
  <si>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</si>
  <si>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</si>
  <si>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</si>
  <si>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</si>
  <si>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</si>
  <si>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</si>
  <si>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</si>
  <si>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</si>
  <si>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</si>
  <si>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</si>
  <si>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</si>
  <si>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</si>
  <si>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</si>
  <si>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</si>
  <si>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</si>
  <si>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</si>
  <si>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</si>
  <si>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</si>
  <si>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</si>
  <si>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</si>
  <si>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</si>
  <si>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</si>
  <si>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</si>
  <si>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</si>
  <si>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</si>
  <si>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</si>
  <si>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</si>
  <si>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</si>
  <si>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</si>
  <si>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</si>
  <si>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</si>
  <si>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</si>
  <si>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</si>
  <si>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</si>
  <si>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</si>
  <si>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</si>
  <si>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</si>
  <si>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</si>
  <si>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</si>
  <si>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</si>
  <si>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</si>
  <si>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</si>
  <si>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</si>
  <si>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</si>
  <si>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</si>
  <si>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</si>
  <si>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</si>
  <si>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</si>
  <si>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</si>
  <si>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</si>
  <si>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</si>
  <si>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</si>
  <si>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</si>
  <si>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</si>
  <si>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</si>
  <si>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</si>
  <si>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</si>
  <si>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</si>
  <si>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</si>
  <si>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</si>
  <si>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</si>
  <si>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</si>
  <si>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</si>
  <si>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</si>
  <si>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</si>
  <si>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</si>
  <si>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</si>
  <si>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</si>
  <si>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</si>
  <si>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</si>
  <si>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</si>
  <si>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</si>
  <si>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</si>
  <si>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</si>
  <si>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</si>
  <si>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</si>
  <si>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</si>
  <si>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</si>
  <si>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</si>
  <si>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</si>
  <si>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</si>
  <si>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</si>
  <si>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</si>
  <si>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</si>
  <si>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</si>
  <si>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</si>
  <si>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</si>
  <si>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</si>
  <si>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</si>
  <si>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</si>
  <si>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</si>
  <si>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</si>
  <si>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</si>
  <si>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</si>
  <si>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</si>
  <si>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</si>
  <si>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</si>
  <si>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</si>
  <si>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</si>
  <si>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</si>
  <si>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</si>
  <si>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</si>
  <si>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</si>
  <si>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</si>
  <si>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</si>
  <si>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</si>
  <si>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</si>
  <si>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</si>
  <si>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</si>
  <si>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</si>
  <si>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</si>
  <si>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</si>
  <si>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</si>
  <si>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</si>
  <si>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</si>
  <si>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</si>
  <si>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</si>
  <si>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</si>
  <si>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</si>
  <si>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</si>
  <si>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</si>
  <si>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</si>
  <si>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</si>
  <si>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</si>
  <si>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</si>
  <si>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</si>
  <si>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</si>
  <si>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</si>
  <si>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</si>
  <si>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</si>
  <si>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</si>
  <si>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</si>
  <si>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</si>
  <si>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</si>
  <si>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</si>
  <si>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</si>
  <si>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</si>
  <si>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</si>
  <si>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</si>
  <si>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</si>
  <si>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</si>
  <si>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</si>
  <si>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</si>
  <si>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</si>
  <si>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</si>
  <si>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</si>
  <si>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</si>
  <si>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</si>
  <si>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</si>
  <si>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</si>
  <si>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</si>
  <si>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</si>
  <si>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</si>
  <si>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</si>
  <si>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</si>
  <si>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</si>
  <si>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</si>
  <si>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</si>
  <si>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</si>
  <si>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</si>
  <si>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</si>
  <si>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</si>
  <si>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</si>
  <si>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</si>
  <si>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</si>
  <si>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</si>
  <si>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</si>
  <si>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</si>
  <si>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</si>
  <si>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</si>
  <si>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</si>
  <si>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</si>
  <si>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</si>
  <si>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</si>
  <si>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</si>
  <si>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</si>
  <si>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</si>
  <si>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</si>
  <si>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</si>
  <si>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</si>
  <si>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</si>
  <si>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</si>
  <si>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</si>
  <si>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</si>
  <si>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</si>
  <si>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</si>
  <si>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</si>
  <si>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</si>
  <si>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</si>
  <si>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</si>
  <si>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</si>
  <si>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</si>
  <si>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</si>
  <si>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</si>
  <si>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</si>
  <si>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</si>
  <si>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</si>
  <si>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</si>
  <si>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</si>
  <si>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</si>
  <si>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</si>
  <si>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</si>
  <si>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</si>
  <si>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</si>
  <si>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</si>
  <si>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</si>
  <si>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</si>
  <si>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</si>
  <si>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</si>
  <si>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</si>
  <si>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</si>
  <si>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</si>
  <si>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</si>
  <si>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</si>
  <si>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</si>
  <si>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</si>
  <si>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</si>
  <si>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</si>
  <si>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</si>
  <si>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</si>
  <si>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</si>
  <si>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</si>
  <si>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</si>
  <si>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</si>
  <si>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</si>
  <si>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</si>
  <si>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</si>
  <si>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</si>
  <si>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</si>
  <si>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</si>
  <si>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</si>
  <si>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</si>
  <si>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</si>
  <si>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</si>
  <si>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</si>
  <si>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</si>
  <si>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</si>
  <si>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</si>
  <si>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</si>
  <si>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</si>
  <si>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</si>
  <si>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</si>
  <si>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</si>
  <si>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</si>
  <si>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</si>
  <si>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</si>
  <si>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</si>
  <si>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</si>
  <si>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</si>
  <si>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</si>
  <si>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</si>
  <si>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</si>
  <si>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</si>
  <si>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</si>
  <si>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</si>
  <si>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</si>
  <si>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</si>
  <si>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</si>
  <si>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</si>
  <si>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</si>
  <si>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</si>
  <si>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</si>
  <si>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</si>
  <si>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</si>
  <si>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</si>
  <si>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</si>
  <si>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</si>
  <si>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</si>
  <si>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</si>
  <si>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</si>
  <si>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</si>
  <si>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</si>
  <si>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</si>
  <si>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</si>
  <si>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</si>
  <si>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</si>
  <si>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</si>
  <si>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</si>
  <si>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</si>
  <si>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</si>
  <si>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</si>
  <si>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</si>
  <si>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</si>
  <si>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</si>
  <si>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</si>
  <si>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</si>
  <si>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</si>
  <si>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</si>
  <si>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</si>
  <si>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</si>
  <si>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</si>
  <si>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</si>
  <si>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</si>
  <si>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</si>
  <si>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</si>
  <si>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</si>
  <si>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</si>
  <si>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</si>
  <si>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</si>
  <si>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</si>
  <si>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</si>
  <si>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</si>
  <si>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</si>
  <si>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</si>
  <si>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</si>
  <si>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</si>
  <si>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</si>
  <si>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</si>
  <si>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</si>
  <si>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</si>
  <si>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</si>
  <si>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</si>
  <si>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</si>
  <si>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</si>
  <si>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</si>
  <si>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</si>
  <si>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</si>
  <si>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</si>
  <si>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</si>
  <si>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</si>
  <si>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</si>
  <si>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</si>
  <si>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</si>
  <si>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</si>
  <si>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</si>
  <si>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</si>
  <si>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</si>
  <si>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</si>
  <si>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</si>
  <si>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</si>
  <si>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</si>
  <si>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</si>
  <si>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</si>
  <si>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</si>
  <si>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</si>
  <si>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</si>
  <si>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</si>
  <si>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</si>
  <si>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</si>
  <si>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</si>
  <si>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</si>
  <si>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</si>
  <si>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</si>
  <si>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</si>
  <si>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</si>
  <si>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</si>
  <si>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</si>
  <si>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</si>
  <si>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</si>
  <si>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</si>
  <si>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</si>
  <si>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</si>
  <si>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</si>
  <si>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</si>
  <si>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</si>
  <si>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</si>
  <si>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</si>
  <si>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</si>
  <si>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</si>
  <si>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</si>
  <si>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</si>
  <si>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</si>
  <si>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</si>
  <si>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</si>
  <si>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</si>
  <si>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</si>
  <si>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</si>
  <si>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</si>
  <si>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</si>
  <si>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</si>
  <si>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</si>
  <si>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</si>
  <si>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</si>
  <si>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</si>
  <si>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</si>
  <si>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</si>
  <si>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</si>
  <si>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</si>
  <si>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</si>
  <si>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</si>
  <si>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</si>
  <si>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</si>
  <si>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</si>
  <si>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</si>
  <si>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</si>
  <si>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</si>
  <si>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</si>
  <si>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</si>
  <si>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</si>
  <si>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</si>
  <si>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</si>
  <si>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</si>
  <si>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</si>
  <si>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</si>
  <si>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</si>
  <si>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</si>
  <si>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</si>
  <si>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</si>
  <si>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</si>
  <si>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</si>
  <si>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</si>
  <si>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</si>
  <si>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</si>
  <si>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</si>
  <si>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</si>
  <si>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</si>
  <si>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</si>
  <si>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</si>
  <si>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</si>
  <si>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</si>
  <si>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</si>
  <si>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</si>
  <si>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</si>
  <si>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</si>
  <si>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</si>
  <si>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</si>
  <si>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</si>
  <si>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</si>
  <si>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</si>
  <si>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</si>
  <si>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</si>
  <si>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</si>
  <si>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</si>
  <si>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</si>
  <si>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</si>
  <si>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</si>
  <si>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</si>
  <si>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</si>
  <si>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</si>
  <si>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</si>
  <si>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</si>
  <si>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</si>
  <si>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</si>
  <si>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</si>
  <si>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</si>
  <si>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</si>
  <si>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</si>
  <si>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</si>
  <si>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</si>
  <si>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</si>
  <si>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</si>
  <si>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</si>
  <si>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</si>
  <si>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</si>
  <si>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</si>
  <si>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</si>
  <si>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</si>
  <si>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</si>
  <si>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</si>
  <si>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</si>
  <si>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</si>
  <si>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</si>
  <si>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</si>
  <si>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</si>
  <si>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</si>
  <si>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</si>
  <si>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</si>
  <si>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</si>
  <si>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</si>
  <si>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</si>
  <si>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</si>
  <si>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</si>
  <si>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</si>
  <si>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</si>
  <si>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</si>
  <si>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</si>
  <si>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</si>
  <si>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</si>
  <si>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</si>
  <si>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</si>
  <si>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</si>
  <si>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</si>
  <si>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</si>
  <si>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</si>
  <si>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</si>
  <si>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</si>
  <si>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</si>
  <si>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</si>
  <si>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</si>
  <si>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</si>
  <si>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</si>
  <si>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</si>
  <si>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</si>
  <si>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</si>
  <si>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</si>
  <si>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</si>
  <si>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</si>
  <si>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</si>
  <si>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</si>
  <si>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</si>
  <si>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</si>
  <si>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</si>
  <si>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</si>
  <si>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</si>
  <si>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</si>
  <si>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</si>
  <si>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</si>
  <si>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</si>
  <si>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</si>
  <si>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</si>
  <si>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</si>
  <si>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</si>
  <si>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</si>
  <si>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</si>
  <si>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</si>
  <si>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</si>
  <si>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</si>
  <si>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</si>
  <si>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</si>
  <si>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</si>
  <si>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</si>
  <si>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</si>
  <si>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</si>
  <si>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</si>
  <si>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</si>
  <si>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</si>
  <si>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</si>
  <si>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</si>
  <si>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</si>
  <si>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</si>
  <si>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</si>
  <si>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</si>
  <si>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</si>
  <si>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</si>
  <si>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</si>
  <si>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</si>
  <si>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</si>
  <si>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</si>
  <si>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</si>
  <si>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</si>
  <si>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</si>
  <si>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</si>
  <si>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</si>
  <si>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</si>
  <si>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</si>
  <si>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</si>
  <si>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</si>
  <si>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</si>
  <si>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</si>
  <si>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</si>
  <si>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</si>
  <si>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</si>
  <si>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</si>
  <si>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</si>
  <si>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</si>
  <si>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</si>
  <si>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</si>
  <si>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</si>
  <si>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</si>
  <si>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</si>
  <si>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</si>
  <si>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</si>
  <si>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</si>
  <si>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</si>
  <si>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</si>
  <si>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</si>
  <si>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</si>
  <si>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</si>
  <si>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</si>
  <si>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</si>
  <si>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</si>
  <si>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</si>
  <si>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</si>
  <si>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</si>
  <si>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</si>
  <si>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</si>
  <si>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</si>
  <si>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</si>
  <si>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</si>
  <si>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</si>
  <si>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</si>
  <si>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</si>
  <si>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</si>
  <si>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</si>
  <si>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</si>
  <si>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</si>
  <si>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</si>
  <si>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</si>
  <si>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</si>
  <si>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</si>
  <si>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</si>
  <si>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</si>
  <si>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</si>
  <si>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</si>
  <si>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</si>
  <si>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</si>
  <si>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</si>
  <si>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</si>
  <si>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</si>
  <si>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</si>
  <si>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</si>
  <si>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</si>
  <si>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</si>
  <si>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</si>
  <si>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</si>
  <si>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</si>
  <si>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</si>
  <si>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</si>
  <si>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</si>
  <si>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</si>
  <si>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</si>
  <si>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</si>
  <si>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</si>
  <si>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</si>
  <si>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</si>
  <si>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</si>
  <si>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</si>
  <si>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</si>
  <si>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</si>
  <si>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</si>
  <si>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</si>
  <si>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</si>
  <si>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</si>
  <si>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</si>
  <si>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</si>
  <si>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</si>
  <si>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</si>
  <si>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</si>
  <si>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</si>
  <si>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</si>
  <si>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</si>
  <si>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</si>
  <si>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</si>
  <si>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</si>
  <si>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</si>
  <si>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</si>
  <si>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</si>
  <si>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</si>
  <si>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</si>
  <si>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</si>
  <si>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</si>
  <si>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</si>
  <si>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</si>
  <si>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</si>
  <si>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</si>
  <si>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</si>
  <si>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</si>
  <si>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</si>
  <si>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</si>
  <si>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</si>
  <si>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</si>
  <si>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</si>
  <si>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</si>
  <si>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</si>
  <si>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</si>
  <si>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</si>
  <si>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</si>
  <si>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</si>
  <si>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</si>
  <si>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</si>
  <si>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</si>
  <si>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</si>
  <si>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</si>
  <si>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</si>
  <si>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</si>
  <si>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</si>
  <si>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</si>
  <si>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</si>
  <si>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</si>
  <si>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</si>
  <si>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</si>
  <si>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</si>
  <si>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</si>
  <si>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</si>
  <si>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</si>
  <si>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</si>
  <si>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</si>
  <si>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</si>
  <si>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</si>
  <si>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</si>
  <si>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</si>
  <si>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</si>
  <si>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</si>
  <si>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</si>
  <si>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</si>
  <si>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</si>
  <si>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</si>
  <si>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</si>
  <si>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</si>
  <si>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</si>
  <si>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</si>
  <si>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</si>
  <si>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</si>
  <si>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</si>
  <si>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</si>
  <si>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</si>
  <si>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</si>
  <si>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</si>
  <si>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</si>
  <si>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</si>
  <si>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</si>
  <si>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</si>
  <si>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</si>
  <si>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</si>
  <si>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</si>
  <si>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</si>
  <si>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</si>
  <si>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</si>
  <si>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</si>
  <si>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</si>
  <si>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</si>
  <si>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</si>
  <si>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</si>
  <si>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</si>
  <si>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</si>
  <si>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</si>
  <si>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</si>
  <si>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</si>
  <si>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</si>
  <si>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</si>
  <si>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</si>
  <si>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</si>
  <si>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</si>
  <si>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</si>
  <si>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</si>
  <si>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</si>
  <si>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</si>
  <si>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</si>
  <si>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</si>
  <si>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</si>
  <si>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</si>
  <si>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</si>
  <si>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</si>
  <si>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</si>
  <si>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</si>
  <si>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</si>
  <si>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</si>
  <si>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</si>
  <si>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</si>
  <si>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</si>
  <si>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</si>
  <si>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</si>
  <si>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</si>
  <si>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</si>
  <si>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</si>
  <si>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</si>
  <si>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</si>
  <si>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</si>
  <si>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</si>
  <si>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</si>
  <si>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</si>
  <si>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</si>
  <si>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</si>
  <si>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</si>
  <si>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</si>
  <si>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</si>
  <si>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</si>
  <si>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</si>
  <si>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</si>
  <si>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</si>
  <si>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</si>
  <si>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</si>
  <si>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</si>
  <si>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</si>
  <si>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</si>
  <si>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</si>
  <si>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</si>
  <si>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</si>
  <si>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</si>
  <si>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</si>
  <si>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</si>
  <si>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</si>
  <si>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</si>
  <si>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</si>
  <si>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</si>
  <si>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</si>
  <si>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</si>
  <si>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</si>
  <si>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</si>
  <si>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</si>
  <si>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</si>
  <si>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</si>
  <si>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</si>
  <si>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</si>
  <si>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</si>
  <si>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</si>
  <si>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</si>
  <si>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</si>
  <si>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</si>
  <si>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</si>
  <si>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</si>
  <si>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</si>
  <si>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</si>
  <si>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</si>
  <si>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</si>
  <si>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</si>
  <si>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</si>
  <si>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</si>
  <si>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</si>
  <si>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</si>
  <si>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</si>
  <si>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</si>
  <si>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</si>
  <si>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</si>
  <si>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</si>
  <si>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</si>
  <si>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</si>
  <si>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</si>
  <si>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</si>
  <si>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</si>
  <si>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</si>
  <si>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</si>
  <si>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</si>
  <si>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</si>
  <si>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</si>
  <si>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</si>
  <si>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</si>
  <si>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</si>
  <si>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</si>
  <si>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</si>
  <si>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</si>
  <si>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</si>
  <si>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</si>
  <si>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</si>
  <si>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</si>
  <si>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</si>
  <si>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</si>
  <si>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</si>
  <si>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</si>
  <si>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</si>
  <si>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</si>
  <si>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</si>
  <si>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</si>
  <si>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</si>
  <si>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</si>
  <si>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</si>
  <si>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</si>
  <si>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</si>
  <si>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</si>
  <si>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</si>
  <si>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</si>
  <si>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</si>
  <si>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</si>
  <si>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</si>
  <si>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</si>
  <si>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</si>
  <si>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</si>
  <si>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</si>
  <si>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</si>
  <si>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</si>
  <si>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</si>
  <si>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</si>
  <si>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</si>
  <si>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</si>
  <si>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</si>
  <si>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</si>
  <si>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</si>
  <si>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</si>
  <si>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</si>
  <si>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</si>
  <si>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</si>
  <si>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</si>
  <si>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</si>
  <si>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</si>
  <si>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</si>
  <si>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</si>
  <si>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</si>
  <si>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</si>
  <si>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</si>
  <si>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</si>
  <si>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</si>
  <si>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</si>
  <si>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</si>
  <si>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</si>
  <si>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</si>
  <si>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</si>
  <si>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</si>
  <si>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</si>
  <si>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</si>
  <si>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</si>
  <si>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</si>
  <si>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</si>
  <si>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</si>
  <si>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</si>
  <si>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</si>
  <si>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</si>
  <si>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</si>
  <si>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</si>
  <si>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</si>
  <si>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</si>
  <si>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</si>
  <si>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</si>
  <si>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</si>
  <si>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</si>
  <si>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</si>
  <si>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</si>
  <si>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</si>
  <si>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</si>
  <si>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</si>
  <si>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</si>
  <si>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</si>
  <si>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</si>
  <si>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</si>
  <si>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</si>
  <si>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</si>
  <si>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</si>
  <si>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</si>
  <si>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</si>
  <si>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</si>
  <si>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</si>
  <si>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</si>
  <si>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</si>
  <si>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</si>
  <si>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</si>
  <si>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</si>
  <si>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</si>
  <si>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</si>
  <si>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</si>
  <si>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</si>
  <si>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</si>
  <si>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</si>
  <si>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</si>
  <si>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</si>
  <si>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</si>
  <si>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</si>
  <si>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</si>
  <si>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</si>
  <si>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</si>
  <si>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</si>
  <si>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</si>
  <si>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</si>
  <si>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</si>
  <si>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</si>
  <si>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</si>
  <si>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</si>
  <si>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</si>
  <si>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</si>
  <si>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</si>
  <si>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</si>
  <si>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</si>
  <si>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</si>
  <si>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</si>
  <si>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</si>
  <si>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</si>
  <si>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</si>
  <si>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</si>
  <si>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</si>
  <si>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</si>
  <si>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</si>
  <si>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</si>
  <si>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</si>
  <si>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</si>
  <si>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</si>
  <si>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</si>
  <si>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</si>
  <si>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</si>
  <si>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</si>
  <si>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</si>
  <si>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</si>
  <si>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</si>
  <si>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</si>
  <si>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</si>
  <si>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</si>
  <si>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</si>
  <si>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</si>
  <si>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</si>
  <si>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</si>
  <si>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</si>
  <si>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</si>
  <si>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</si>
  <si>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</si>
  <si>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</si>
  <si>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</si>
  <si>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</si>
  <si>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</si>
  <si>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</si>
  <si>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</si>
  <si>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</si>
  <si>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</si>
  <si>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</si>
  <si>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</si>
  <si>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</si>
  <si>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</si>
  <si>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</si>
  <si>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</si>
  <si>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</si>
  <si>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</si>
  <si>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</si>
  <si>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</si>
  <si>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</si>
  <si>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</si>
  <si>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</si>
  <si>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</si>
  <si>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</si>
  <si>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</si>
  <si>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</si>
  <si>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</si>
  <si>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</si>
  <si>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</si>
  <si>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</si>
  <si>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</si>
  <si>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</si>
  <si>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</si>
  <si>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</si>
  <si>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</si>
  <si>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</si>
  <si>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</si>
  <si>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</si>
  <si>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</si>
  <si>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</si>
  <si>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</si>
  <si>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</si>
  <si>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</si>
  <si>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</si>
  <si>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</si>
  <si>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</si>
  <si>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</si>
  <si>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</si>
  <si>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</si>
  <si>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</si>
  <si>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</si>
  <si>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</si>
  <si>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</si>
  <si>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</si>
  <si>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</si>
  <si>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</si>
  <si>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</si>
  <si>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</si>
  <si>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</si>
  <si>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</si>
  <si>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</si>
  <si>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</si>
  <si>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</si>
  <si>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</si>
  <si>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</si>
  <si>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</si>
  <si>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</si>
  <si>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</si>
  <si>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</si>
  <si>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</si>
  <si>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</si>
  <si>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</si>
  <si>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</si>
  <si>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</si>
  <si>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</si>
  <si>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</si>
  <si>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</si>
  <si>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</si>
  <si>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</si>
  <si>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</si>
  <si>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</si>
  <si>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</si>
  <si>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</si>
  <si>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</si>
  <si>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</si>
  <si>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</si>
  <si>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</si>
  <si>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</si>
  <si>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</si>
  <si>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</si>
  <si>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</si>
  <si>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</si>
  <si>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</si>
  <si>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</si>
  <si>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</si>
  <si>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</si>
  <si>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</si>
  <si>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</si>
  <si>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</si>
  <si>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</si>
  <si>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</si>
  <si>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</si>
  <si>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</si>
  <si>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</si>
  <si>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</si>
  <si>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</si>
  <si>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</si>
  <si>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</si>
  <si>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</si>
  <si>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</si>
  <si>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</si>
  <si>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</si>
  <si>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</si>
  <si>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</si>
  <si>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</si>
  <si>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</si>
  <si>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</si>
  <si>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</si>
  <si>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</si>
  <si>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</si>
  <si>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</si>
  <si>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</si>
  <si>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</si>
  <si>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</si>
  <si>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</si>
  <si>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</si>
  <si>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</si>
  <si>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</si>
  <si>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</si>
  <si>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</si>
  <si>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</si>
  <si>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</si>
  <si>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</si>
  <si>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</si>
  <si>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</si>
  <si>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</si>
  <si>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</si>
  <si>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</si>
  <si>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</si>
  <si>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</si>
  <si>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</si>
  <si>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</si>
  <si>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</si>
  <si>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</si>
  <si>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</si>
  <si>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</si>
  <si>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</si>
  <si>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</si>
  <si>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</si>
  <si>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</si>
  <si>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</si>
  <si>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</si>
  <si>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</si>
  <si>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</si>
  <si>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</si>
  <si>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</si>
  <si>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</si>
  <si>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</si>
  <si>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</si>
  <si>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</si>
  <si>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</si>
  <si>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</si>
  <si>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</si>
  <si>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</si>
  <si>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</si>
  <si>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</si>
  <si>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</si>
  <si>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</si>
  <si>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</si>
  <si>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</si>
  <si>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</si>
  <si>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</si>
  <si>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</si>
  <si>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</si>
  <si>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</si>
  <si>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</si>
  <si>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</si>
  <si>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</si>
  <si>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</si>
  <si>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</si>
  <si>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</si>
  <si>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</si>
  <si>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</si>
  <si>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</si>
  <si>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</si>
  <si>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</si>
  <si>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</si>
  <si>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</si>
  <si>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</si>
  <si>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</si>
  <si>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</si>
  <si>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</si>
  <si>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</si>
  <si>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</si>
  <si>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</si>
  <si>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</si>
  <si>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</si>
  <si>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</si>
  <si>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</si>
  <si>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</si>
  <si>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</si>
  <si>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</si>
  <si>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</si>
  <si>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</si>
  <si>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</si>
  <si>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</si>
  <si>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</si>
  <si>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</si>
  <si>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</si>
  <si>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</si>
  <si>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</si>
  <si>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</si>
  <si>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</si>
  <si>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</si>
  <si>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</si>
  <si>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</si>
  <si>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</si>
  <si>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</si>
  <si>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</si>
  <si>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</si>
  <si>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</si>
  <si>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</si>
  <si>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</si>
  <si>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</si>
  <si>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</si>
  <si>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</si>
  <si>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</si>
  <si>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</si>
  <si>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</si>
  <si>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</si>
  <si>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</si>
  <si>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</si>
  <si>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</si>
  <si>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</si>
  <si>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</si>
  <si>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</si>
  <si>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</si>
  <si>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</si>
  <si>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</si>
  <si>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</si>
  <si>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</si>
  <si>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</si>
  <si>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</si>
  <si>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</si>
  <si>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</si>
  <si>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</si>
  <si>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</si>
  <si>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</si>
  <si>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</si>
  <si>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</si>
  <si>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</si>
  <si>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</si>
  <si>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</si>
  <si>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</si>
  <si>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</si>
  <si>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</si>
  <si>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</si>
  <si>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</si>
  <si>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</si>
  <si>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</si>
  <si>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</si>
  <si>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</si>
  <si>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</si>
  <si>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</si>
  <si>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</si>
  <si>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</si>
  <si>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</si>
  <si>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</si>
  <si>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</si>
  <si>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</si>
  <si>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</si>
  <si>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</si>
  <si>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</si>
  <si>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</si>
  <si>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</si>
  <si>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</si>
  <si>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</si>
  <si>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</si>
  <si>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</si>
  <si>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</si>
  <si>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</si>
  <si>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</si>
  <si>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</si>
  <si>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</si>
  <si>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</si>
  <si>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</si>
  <si>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</si>
  <si>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</si>
  <si>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</si>
  <si>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</si>
  <si>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</si>
  <si>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</si>
  <si>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</si>
  <si>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</si>
  <si>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</si>
  <si>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</si>
  <si>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</si>
  <si>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</si>
  <si>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</si>
  <si>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</si>
  <si>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</si>
  <si>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</si>
  <si>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</si>
  <si>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</si>
  <si>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</si>
  <si>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</si>
  <si>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</si>
  <si>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</si>
  <si>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</si>
  <si>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</si>
  <si>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</si>
  <si>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</si>
  <si>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</si>
  <si>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</si>
  <si>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</si>
  <si>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</si>
  <si>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</si>
  <si>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</si>
  <si>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</si>
  <si>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</si>
  <si>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</si>
  <si>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</si>
  <si>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</si>
  <si>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</si>
  <si>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</si>
  <si>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</si>
  <si>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</si>
  <si>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</si>
  <si>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</si>
  <si>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</si>
  <si>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</si>
  <si>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</si>
  <si>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</si>
  <si>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</si>
  <si>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</si>
  <si>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</si>
  <si>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</si>
  <si>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</si>
  <si>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</si>
  <si>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</si>
  <si>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</si>
  <si>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</si>
  <si>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</si>
  <si>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</si>
  <si>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</si>
  <si>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</si>
  <si>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</si>
  <si>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</si>
  <si>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</si>
  <si>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</si>
  <si>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</si>
  <si>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</si>
  <si>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</si>
  <si>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</si>
  <si>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</si>
  <si>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</si>
  <si>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</si>
  <si>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</si>
  <si>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</si>
  <si>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</si>
  <si>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</si>
  <si>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</si>
  <si>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</si>
  <si>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</si>
  <si>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</si>
  <si>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</si>
  <si>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</si>
  <si>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</si>
  <si>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</si>
  <si>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</si>
  <si>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</si>
  <si>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</si>
  <si>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</si>
  <si>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</si>
  <si>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</si>
  <si>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</si>
  <si>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</si>
  <si>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</si>
  <si>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</si>
  <si>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</si>
  <si>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</si>
  <si>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</si>
  <si>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</si>
  <si>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</si>
  <si>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</si>
  <si>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</si>
  <si>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</si>
  <si>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</si>
  <si>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</si>
  <si>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</si>
  <si>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</si>
  <si>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</si>
  <si>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</si>
  <si>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</si>
  <si>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</si>
  <si>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</si>
  <si>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</si>
  <si>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</si>
  <si>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</si>
  <si>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</si>
  <si>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</si>
  <si>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</si>
  <si>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</si>
  <si>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</si>
  <si>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</si>
  <si>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</si>
  <si>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</si>
  <si>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</si>
  <si>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</si>
  <si>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</si>
  <si>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</si>
  <si>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</si>
  <si>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</si>
  <si>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</si>
  <si>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</si>
  <si>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</si>
  <si>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</si>
  <si>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</si>
  <si>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</si>
  <si>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</si>
  <si>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</si>
  <si>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</si>
  <si>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</si>
  <si>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</si>
  <si>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</si>
  <si>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</si>
  <si>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</si>
  <si>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</si>
  <si>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</si>
  <si>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</si>
  <si>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</si>
  <si>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</si>
  <si>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</si>
  <si>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</si>
  <si>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</si>
  <si>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</si>
  <si>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</si>
  <si>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</si>
  <si>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</si>
  <si>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</si>
  <si>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</si>
  <si>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</si>
  <si>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</si>
  <si>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</si>
  <si>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</si>
  <si>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</si>
  <si>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</si>
  <si>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</si>
  <si>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</si>
  <si>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</si>
  <si>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</si>
  <si>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</si>
  <si>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</si>
  <si>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</si>
  <si>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</si>
  <si>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</si>
  <si>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</si>
  <si>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</si>
  <si>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</si>
  <si>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</si>
  <si>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</si>
  <si>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</si>
  <si>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</si>
  <si>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</si>
  <si>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</si>
  <si>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</si>
  <si>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</si>
  <si>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</si>
  <si>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</si>
  <si>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</si>
  <si>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</si>
  <si>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</si>
  <si>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</si>
  <si>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</si>
  <si>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</si>
  <si>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</si>
  <si>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</si>
  <si>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</si>
  <si>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</si>
  <si>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</si>
  <si>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</si>
  <si>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</si>
  <si>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</si>
  <si>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</si>
  <si>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</si>
  <si>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</si>
  <si>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</si>
  <si>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</si>
  <si>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</si>
  <si>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</si>
  <si>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</si>
  <si>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</si>
  <si>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</si>
  <si>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</si>
  <si>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</si>
  <si>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</si>
  <si>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</si>
  <si>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</si>
  <si>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</si>
  <si>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</si>
  <si>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</si>
  <si>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</si>
  <si>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</si>
  <si>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</si>
  <si>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</si>
  <si>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</si>
  <si>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</si>
  <si>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</si>
  <si>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</si>
  <si>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</si>
  <si>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</si>
  <si>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</si>
  <si>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</si>
  <si>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</si>
  <si>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</si>
  <si>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</si>
  <si>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</si>
  <si>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</si>
  <si>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</si>
  <si>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</si>
  <si>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</si>
  <si>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</si>
  <si>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</si>
  <si>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</si>
  <si>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</si>
  <si>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</si>
  <si>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</si>
  <si>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</si>
  <si>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</si>
  <si>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</si>
  <si>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</si>
  <si>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</si>
  <si>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</si>
  <si>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</si>
  <si>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</si>
  <si>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</si>
  <si>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</si>
  <si>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</si>
  <si>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</si>
  <si>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</si>
  <si>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</si>
  <si>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</si>
  <si>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</si>
  <si>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</si>
  <si>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</si>
  <si>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</si>
  <si>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</si>
  <si>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</si>
  <si>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</si>
  <si>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</si>
  <si>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</si>
  <si>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</si>
  <si>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</si>
  <si>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</si>
  <si>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</si>
  <si>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</si>
  <si>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</si>
  <si>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</si>
  <si>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</si>
  <si>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</si>
  <si>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</si>
  <si>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</si>
  <si>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</si>
  <si>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</si>
  <si>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</si>
  <si>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</si>
  <si>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</si>
  <si>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</si>
  <si>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</si>
  <si>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</si>
  <si>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</si>
  <si>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</si>
  <si>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</si>
  <si>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</si>
  <si>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</si>
  <si>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</si>
  <si>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</si>
  <si>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</si>
  <si>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</si>
  <si>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</si>
  <si>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</si>
  <si>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</si>
  <si>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</si>
  <si>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</si>
  <si>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</si>
  <si>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</si>
  <si>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</si>
  <si>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</si>
  <si>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</si>
  <si>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</si>
  <si>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</si>
  <si>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</si>
  <si>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</si>
  <si>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</si>
  <si>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</si>
  <si>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</si>
  <si>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</si>
  <si>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</si>
  <si>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</si>
  <si>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</si>
  <si>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</si>
  <si>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</si>
  <si>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</si>
  <si>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</si>
  <si>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</si>
  <si>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</si>
  <si>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</si>
  <si>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</si>
  <si>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</si>
  <si>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</si>
  <si>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</si>
  <si>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</si>
  <si>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</si>
  <si>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</si>
  <si>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</si>
  <si>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</si>
  <si>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</si>
  <si>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</si>
  <si>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</si>
  <si>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</si>
  <si>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</si>
  <si>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</si>
  <si>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</si>
  <si>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</si>
  <si>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</si>
  <si>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</si>
  <si>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</si>
  <si>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</si>
  <si>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</si>
  <si>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</si>
  <si>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</si>
  <si>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</si>
  <si>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</si>
  <si>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</si>
  <si>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</si>
  <si>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</si>
  <si>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</si>
  <si>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</si>
  <si>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</si>
  <si>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</si>
  <si>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</si>
  <si>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</si>
  <si>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</si>
  <si>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</si>
  <si>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</si>
  <si>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</si>
  <si>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</si>
  <si>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</si>
  <si>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</si>
  <si>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</si>
  <si>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</si>
  <si>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</si>
  <si>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</si>
  <si>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</si>
  <si>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</si>
  <si>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</si>
  <si>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</si>
  <si>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</si>
  <si>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</si>
  <si>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</si>
  <si>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</si>
  <si>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</si>
  <si>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</si>
  <si>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</si>
  <si>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</si>
  <si>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</si>
  <si>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</si>
  <si>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</si>
  <si>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</si>
  <si>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</si>
  <si>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</si>
  <si>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</si>
  <si>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</si>
  <si>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</si>
  <si>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</si>
  <si>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</si>
  <si>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</si>
  <si>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</si>
  <si>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</si>
  <si>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</si>
  <si>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</si>
  <si>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</si>
  <si>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</si>
  <si>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</si>
  <si>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</si>
  <si>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</si>
  <si>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</si>
  <si>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</si>
  <si>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</si>
  <si>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</si>
  <si>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</si>
  <si>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</si>
  <si>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</si>
  <si>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</si>
  <si>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</si>
  <si>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</si>
  <si>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</si>
  <si>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</si>
  <si>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</si>
  <si>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</si>
  <si>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</si>
  <si>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</si>
  <si>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</si>
  <si>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</si>
  <si>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</si>
  <si>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</si>
  <si>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</si>
  <si>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</si>
  <si>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</si>
  <si>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</si>
  <si>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</si>
  <si>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</si>
  <si>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</si>
  <si>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</si>
  <si>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</si>
  <si>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</si>
  <si>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</si>
  <si>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</si>
  <si>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</si>
  <si>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</si>
  <si>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</si>
  <si>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</si>
  <si>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</si>
  <si>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</si>
  <si>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</si>
  <si>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</si>
  <si>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</si>
  <si>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</si>
  <si>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</si>
  <si>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</si>
  <si>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</si>
  <si>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</si>
  <si>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</si>
  <si>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</si>
  <si>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</si>
  <si>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</si>
  <si>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</si>
  <si>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</si>
  <si>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</si>
  <si>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</si>
  <si>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</si>
  <si>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</si>
  <si>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</si>
  <si>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</si>
  <si>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</si>
  <si>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</si>
  <si>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</si>
  <si>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</si>
  <si>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</si>
  <si>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</si>
  <si>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</si>
  <si>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</si>
  <si>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</si>
  <si>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</si>
  <si>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</si>
  <si>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</si>
  <si>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</si>
  <si>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</si>
  <si>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</si>
  <si>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</si>
  <si>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</si>
  <si>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</si>
  <si>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</si>
  <si>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</si>
  <si>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</si>
  <si>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</si>
  <si>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</si>
  <si>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</si>
  <si>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</si>
  <si>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</si>
  <si>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</si>
  <si>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</si>
  <si>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</si>
  <si>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</si>
  <si>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</si>
  <si>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</si>
  <si>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</si>
  <si>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</si>
  <si>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</si>
  <si>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</si>
  <si>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</si>
  <si>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</si>
  <si>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</si>
  <si>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</si>
  <si>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</si>
  <si>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</si>
  <si>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</si>
  <si>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</si>
  <si>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</si>
  <si>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</si>
  <si>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</si>
  <si>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</si>
  <si>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</si>
  <si>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</si>
  <si>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</si>
  <si>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</si>
  <si>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</si>
  <si>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</si>
  <si>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</si>
  <si>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</si>
  <si>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</si>
  <si>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</si>
  <si>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</si>
  <si>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</si>
  <si>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</si>
  <si>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</si>
  <si>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</si>
  <si>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</si>
  <si>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</si>
  <si>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</si>
  <si>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</si>
  <si>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</si>
  <si>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</si>
  <si>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</si>
  <si>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</si>
  <si>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</si>
  <si>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</si>
  <si>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</si>
  <si>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</si>
  <si>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</si>
  <si>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</si>
  <si>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</si>
  <si>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</si>
  <si>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</si>
  <si>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</si>
  <si>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</si>
  <si>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</si>
  <si>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</si>
  <si>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</si>
  <si>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</si>
  <si>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</si>
  <si>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</si>
  <si>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</si>
  <si>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</si>
  <si>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</si>
  <si>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</si>
  <si>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</si>
  <si>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</si>
  <si>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</si>
  <si>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</si>
  <si>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</si>
  <si>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</si>
  <si>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</si>
  <si>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</si>
  <si>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</si>
  <si>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</si>
  <si>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</si>
  <si>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</si>
  <si>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</si>
  <si>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</si>
  <si>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</si>
  <si>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</si>
  <si>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</si>
  <si>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</si>
  <si>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</si>
  <si>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</si>
  <si>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</si>
  <si>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</si>
  <si>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</si>
  <si>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</si>
  <si>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</si>
  <si>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</si>
  <si>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</si>
  <si>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</si>
  <si>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</si>
  <si>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</si>
  <si>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</si>
  <si>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</si>
  <si>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</si>
  <si>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</si>
  <si>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</si>
  <si>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</si>
  <si>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</si>
  <si>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</si>
  <si>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</si>
  <si>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</si>
  <si>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</si>
  <si>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</si>
  <si>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</si>
  <si>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</si>
  <si>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</si>
  <si>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</si>
  <si>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</si>
  <si>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</si>
  <si>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</si>
  <si>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</si>
  <si>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</si>
  <si>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</si>
  <si>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</si>
  <si>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</si>
  <si>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</si>
  <si>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</si>
  <si>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</si>
  <si>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</si>
  <si>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</si>
  <si>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</si>
  <si>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</si>
  <si>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</si>
  <si>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</si>
  <si>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</si>
  <si>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</si>
  <si>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</si>
  <si>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</si>
  <si>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</si>
  <si>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</si>
  <si>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</si>
  <si>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</si>
  <si>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</si>
  <si>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</si>
  <si>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</si>
  <si>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</si>
  <si>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</si>
  <si>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</si>
  <si>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</si>
  <si>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</si>
  <si>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</si>
  <si>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</si>
  <si>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</si>
  <si>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</si>
  <si>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</si>
  <si>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</si>
  <si>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</si>
  <si>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</si>
  <si>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</si>
  <si>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</si>
  <si>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</si>
  <si>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</si>
  <si>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</si>
  <si>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</si>
  <si>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</si>
  <si>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</si>
  <si>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</si>
  <si>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</si>
  <si>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</si>
  <si>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</si>
  <si>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</si>
  <si>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</si>
  <si>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</si>
  <si>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</si>
  <si>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</si>
  <si>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</si>
  <si>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</si>
  <si>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</si>
  <si>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</si>
  <si>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</si>
  <si>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</si>
  <si>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</si>
  <si>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</si>
  <si>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</si>
  <si>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</si>
  <si>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</si>
  <si>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</si>
  <si>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</si>
  <si>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</si>
  <si>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</si>
  <si>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</si>
  <si>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</si>
  <si>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</si>
  <si>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</si>
  <si>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</si>
  <si>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</si>
  <si>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</si>
  <si>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</si>
  <si>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</si>
  <si>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</si>
  <si>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</si>
  <si>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</si>
  <si>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</si>
  <si>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</si>
  <si>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</si>
  <si>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</si>
  <si>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</si>
  <si>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</si>
  <si>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</si>
  <si>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</si>
  <si>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</si>
  <si>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</si>
  <si>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</si>
  <si>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</si>
  <si>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</si>
  <si>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</si>
  <si>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</si>
  <si>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</si>
  <si>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</si>
  <si>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</si>
  <si>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</si>
  <si>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</si>
  <si>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</si>
  <si>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</si>
  <si>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</si>
  <si>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</si>
  <si>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</si>
  <si>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</si>
  <si>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</si>
  <si>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</si>
  <si>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</si>
  <si>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</si>
  <si>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</si>
  <si>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</si>
  <si>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</si>
  <si>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</si>
  <si>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</si>
  <si>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</si>
  <si>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</si>
  <si>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</si>
  <si>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</si>
  <si>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</si>
  <si>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</si>
  <si>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</si>
  <si>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</si>
  <si>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</si>
  <si>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</si>
  <si>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</si>
  <si>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</si>
  <si>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</si>
  <si>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</si>
  <si>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</si>
  <si>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</si>
  <si>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</si>
  <si>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</si>
  <si>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</si>
  <si>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</si>
  <si>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</si>
  <si>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</si>
  <si>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</si>
  <si>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</si>
  <si>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</si>
  <si>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</si>
  <si>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</si>
  <si>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</si>
  <si>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</si>
  <si>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</si>
  <si>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</si>
  <si>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</si>
  <si>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</si>
  <si>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</si>
  <si>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</si>
  <si>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</si>
  <si>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</si>
  <si>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</si>
  <si>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</si>
  <si>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</si>
  <si>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</si>
  <si>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</si>
  <si>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</si>
  <si>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</si>
  <si>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</si>
  <si>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</si>
  <si>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</si>
  <si>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</si>
  <si>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</si>
  <si>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</si>
  <si>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</si>
  <si>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</si>
  <si>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</si>
  <si>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</si>
  <si>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</si>
  <si>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</si>
  <si>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</si>
  <si>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</si>
  <si>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</si>
  <si>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</si>
  <si>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</si>
  <si>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</si>
  <si>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</si>
  <si>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</si>
  <si>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</si>
  <si>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</si>
  <si>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</si>
  <si>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</si>
  <si>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</si>
  <si>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</si>
  <si>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</si>
  <si>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</si>
  <si>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</si>
  <si>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</si>
  <si>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</si>
  <si>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</si>
  <si>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</si>
  <si>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</si>
  <si>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</si>
  <si>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</si>
  <si>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</si>
  <si>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</si>
  <si>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</si>
  <si>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</si>
  <si>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</si>
  <si>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</si>
  <si>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</si>
  <si>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</si>
  <si>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</si>
  <si>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</si>
  <si>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</si>
  <si>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</si>
  <si>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</si>
  <si>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</si>
  <si>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</si>
  <si>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</si>
  <si>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</si>
  <si>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</si>
  <si>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</si>
  <si>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</si>
  <si>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</si>
  <si>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</si>
  <si>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</si>
  <si>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</si>
  <si>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</si>
  <si>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</si>
  <si>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</si>
  <si>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</si>
  <si>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</si>
  <si>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</si>
  <si>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</si>
  <si>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</si>
  <si>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</si>
  <si>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</si>
  <si>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</si>
  <si>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</si>
  <si>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</si>
  <si>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</si>
  <si>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</si>
  <si>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</si>
  <si>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</si>
  <si>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</si>
  <si>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</si>
  <si>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</si>
  <si>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</si>
  <si>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</si>
  <si>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</si>
  <si>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</si>
  <si>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</si>
  <si>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</si>
  <si>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</si>
  <si>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</si>
  <si>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</si>
  <si>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</si>
  <si>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</si>
  <si>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</si>
  <si>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</si>
  <si>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</si>
  <si>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</si>
  <si>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</si>
  <si>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</si>
  <si>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</si>
  <si>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</si>
  <si>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</si>
  <si>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</si>
  <si>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</si>
  <si>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</si>
  <si>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</si>
  <si>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</si>
  <si>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</si>
  <si>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</si>
  <si>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</si>
  <si>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</si>
  <si>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</si>
  <si>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</si>
  <si>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</si>
  <si>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</si>
  <si>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</si>
  <si>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</si>
  <si>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</si>
  <si>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</si>
  <si>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</si>
  <si>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</si>
  <si>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</si>
  <si>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</si>
  <si>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</si>
  <si>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</si>
  <si>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</si>
  <si>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</si>
  <si>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</si>
  <si>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</si>
  <si>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</si>
  <si>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</si>
  <si>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</si>
  <si>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</si>
  <si>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</si>
  <si>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</si>
  <si>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</si>
  <si>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</si>
  <si>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</si>
  <si>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</si>
  <si>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</si>
  <si>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</si>
  <si>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</si>
  <si>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</si>
  <si>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</si>
  <si>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</si>
  <si>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</si>
  <si>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</si>
  <si>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</si>
  <si>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</si>
  <si>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</si>
  <si>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</si>
  <si>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</si>
  <si>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</si>
  <si>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</si>
  <si>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</si>
  <si>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</si>
  <si>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</si>
  <si>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</si>
  <si>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</si>
  <si>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</si>
  <si>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</si>
  <si>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</si>
  <si>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</si>
  <si>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</si>
  <si>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</si>
  <si>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</si>
  <si>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</si>
  <si>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</si>
  <si>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</si>
  <si>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</si>
  <si>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</si>
  <si>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</si>
  <si>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</si>
  <si>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</si>
  <si>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</si>
  <si>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</si>
  <si>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</si>
  <si>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</si>
  <si>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</si>
  <si>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</si>
  <si>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</si>
  <si>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</si>
  <si>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</si>
  <si>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</si>
  <si>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</si>
  <si>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</si>
  <si>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</si>
  <si>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</si>
  <si>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</si>
  <si>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</si>
  <si>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</si>
  <si>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</si>
  <si>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</si>
  <si>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</si>
  <si>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</si>
  <si>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</si>
  <si>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</si>
  <si>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</si>
  <si>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</si>
  <si>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</si>
  <si>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</si>
  <si>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</si>
  <si>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</si>
  <si>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</si>
  <si>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</si>
  <si>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</si>
  <si>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</si>
  <si>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</si>
  <si>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</si>
  <si>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</si>
  <si>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</si>
  <si>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</si>
  <si>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</si>
  <si>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</si>
  <si>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</si>
  <si>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</si>
  <si>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</si>
  <si>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</si>
  <si>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</si>
  <si>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</si>
  <si>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</si>
  <si>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</si>
  <si>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</si>
  <si>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</si>
  <si>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</si>
  <si>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</si>
  <si>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</si>
  <si>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</si>
  <si>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</si>
  <si>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</si>
  <si>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</si>
  <si>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</si>
  <si>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</si>
  <si>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</si>
  <si>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</si>
  <si>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</si>
  <si>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</si>
  <si>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</si>
  <si>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</si>
  <si>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</si>
  <si>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</si>
  <si>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</si>
  <si>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</si>
  <si>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</si>
  <si>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</si>
  <si>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</si>
  <si>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</si>
  <si>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</si>
  <si>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</si>
  <si>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</si>
  <si>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</si>
  <si>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</si>
  <si>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</si>
  <si>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</si>
  <si>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</si>
  <si>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</si>
  <si>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</si>
  <si>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</si>
  <si>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</si>
  <si>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</si>
  <si>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</si>
  <si>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</si>
  <si>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</si>
  <si>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</si>
  <si>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</si>
  <si>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</si>
  <si>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</si>
  <si>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</si>
  <si>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</si>
  <si>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</si>
  <si>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</si>
  <si>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</si>
  <si>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</si>
  <si>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</si>
  <si>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</si>
  <si>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</si>
  <si>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</si>
  <si>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</si>
  <si>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</si>
  <si>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</si>
  <si>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</si>
  <si>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</si>
  <si>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</si>
  <si>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</si>
  <si>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</si>
  <si>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</si>
  <si>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</si>
  <si>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</si>
  <si>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</si>
  <si>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</si>
  <si>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</si>
  <si>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</si>
  <si>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</si>
  <si>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</si>
  <si>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</si>
  <si>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</si>
  <si>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</si>
  <si>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</si>
  <si>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</si>
  <si>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</si>
  <si>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</si>
  <si>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</si>
  <si>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</si>
  <si>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</si>
  <si>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</si>
  <si>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</si>
  <si>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</si>
  <si>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</si>
  <si>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</si>
  <si>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</si>
  <si>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</si>
  <si>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</si>
  <si>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</si>
  <si>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</si>
  <si>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</si>
  <si>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</si>
  <si>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</si>
  <si>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</si>
  <si>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</si>
  <si>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</si>
  <si>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</si>
  <si>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</si>
  <si>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</si>
  <si>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</si>
  <si>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</si>
  <si>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</si>
  <si>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</si>
  <si>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</si>
  <si>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</si>
  <si>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</si>
  <si>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</si>
  <si>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</si>
  <si>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</si>
  <si>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</si>
  <si>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</si>
  <si>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</si>
  <si>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</si>
  <si>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</si>
  <si>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</si>
  <si>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</si>
  <si>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</si>
  <si>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</si>
  <si>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</si>
  <si>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</si>
  <si>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</si>
  <si>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</si>
  <si>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</si>
  <si>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</si>
  <si>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</si>
  <si>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</si>
  <si>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</si>
  <si>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</si>
  <si>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</si>
  <si>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</si>
  <si>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</si>
  <si>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</si>
  <si>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</si>
  <si>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</si>
  <si>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</si>
  <si>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</si>
  <si>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</si>
  <si>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</si>
  <si>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</si>
  <si>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</si>
  <si>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</si>
  <si>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</si>
  <si>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</si>
  <si>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</si>
  <si>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</si>
  <si>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</si>
  <si>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</si>
  <si>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</si>
  <si>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</si>
  <si>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</si>
  <si>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</si>
  <si>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</si>
  <si>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</si>
  <si>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</si>
  <si>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</si>
  <si>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</si>
  <si>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</si>
  <si>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</si>
  <si>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</si>
  <si>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</si>
  <si>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</si>
  <si>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</si>
  <si>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</si>
  <si>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</si>
  <si>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</si>
  <si>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</si>
  <si>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</si>
  <si>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</si>
  <si>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</si>
  <si>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</si>
  <si>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</si>
  <si>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</si>
  <si>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</si>
  <si>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</si>
  <si>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</si>
  <si>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</si>
  <si>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</si>
  <si>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</si>
  <si>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</si>
  <si>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</si>
  <si>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</si>
  <si>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</si>
  <si>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</si>
  <si>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</si>
  <si>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</si>
  <si>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</si>
  <si>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</si>
  <si>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</si>
  <si>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</si>
  <si>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</si>
  <si>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</si>
  <si>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</si>
  <si>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</si>
  <si>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</si>
  <si>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</si>
  <si>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</si>
  <si>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</si>
  <si>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</si>
  <si>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</si>
  <si>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</si>
  <si>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</si>
  <si>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</si>
  <si>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</si>
  <si>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</si>
  <si>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</si>
  <si>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</si>
  <si>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</si>
  <si>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</si>
  <si>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</si>
  <si>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</si>
  <si>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</si>
  <si>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</si>
  <si>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</si>
  <si>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</si>
  <si>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</si>
  <si>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</si>
  <si>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</si>
  <si>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</si>
  <si>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</si>
  <si>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</si>
  <si>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</si>
  <si>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</si>
  <si>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</si>
  <si>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</si>
  <si>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</si>
  <si>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</si>
  <si>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</si>
  <si>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</si>
  <si>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</si>
  <si>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</si>
  <si>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</si>
  <si>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</si>
  <si>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</si>
  <si>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</si>
  <si>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</si>
  <si>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</si>
  <si>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</si>
  <si>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</si>
  <si>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</si>
  <si>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</si>
  <si>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</si>
  <si>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</si>
  <si>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</si>
  <si>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</si>
  <si>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</si>
  <si>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</si>
  <si>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</si>
  <si>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</si>
  <si>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</si>
  <si>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</si>
  <si>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</si>
  <si>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</si>
  <si>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</si>
  <si>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</si>
  <si>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</si>
  <si>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</si>
  <si>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</si>
  <si>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</si>
  <si>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</si>
  <si>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</si>
  <si>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</si>
  <si>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</si>
  <si>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</si>
  <si>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</si>
  <si>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</si>
  <si>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</si>
  <si>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</si>
  <si>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</si>
  <si>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</si>
  <si>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</si>
  <si>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</si>
  <si>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</si>
  <si>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</si>
  <si>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</si>
  <si>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</si>
  <si>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</si>
  <si>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</si>
  <si>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</si>
  <si>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</si>
  <si>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</si>
  <si>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</si>
  <si>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</si>
  <si>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</si>
  <si>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</si>
  <si>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</si>
  <si>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</si>
  <si>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</si>
  <si>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</si>
  <si>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</si>
  <si>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</si>
  <si>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</si>
  <si>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</si>
  <si>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</si>
  <si>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</si>
  <si>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</si>
  <si>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</si>
  <si>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</si>
  <si>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</si>
  <si>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</si>
  <si>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</si>
  <si>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</si>
  <si>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</si>
  <si>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</si>
  <si>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</si>
  <si>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</si>
  <si>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</si>
  <si>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</si>
  <si>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</si>
  <si>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</si>
  <si>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</si>
  <si>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</si>
  <si>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</si>
  <si>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</si>
  <si>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</si>
  <si>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</si>
  <si>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</si>
  <si>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</si>
  <si>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</si>
  <si>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</si>
  <si>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</si>
  <si>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</si>
  <si>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</si>
  <si>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</si>
  <si>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</si>
  <si>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</si>
  <si>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</si>
  <si>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</si>
  <si>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</si>
  <si>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</si>
  <si>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</si>
  <si>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</si>
  <si>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</si>
  <si>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</si>
  <si>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</si>
  <si>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</si>
  <si>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</si>
  <si>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</si>
  <si>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</si>
  <si>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</si>
  <si>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</si>
  <si>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</si>
  <si>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</si>
  <si>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</si>
  <si>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</si>
  <si>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</si>
  <si>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</si>
  <si>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</si>
  <si>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</si>
  <si>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</si>
  <si>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</si>
  <si>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</si>
  <si>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</si>
  <si>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</si>
  <si>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</si>
  <si>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</si>
  <si>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</si>
  <si>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</si>
  <si>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</si>
  <si>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</si>
  <si>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</si>
  <si>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</si>
  <si>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</si>
  <si>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</si>
  <si>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</si>
  <si>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</si>
  <si>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</si>
  <si>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</si>
  <si>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</si>
  <si>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</si>
  <si>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</si>
  <si>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</si>
  <si>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</si>
  <si>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</si>
  <si>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</si>
  <si>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</si>
  <si>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</si>
  <si>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</si>
  <si>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</si>
  <si>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</si>
  <si>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</si>
  <si>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</si>
  <si>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</si>
  <si>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</si>
  <si>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</si>
  <si>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</si>
  <si>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</si>
  <si>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</si>
  <si>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</si>
  <si>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</si>
  <si>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</si>
  <si>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</si>
  <si>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</si>
  <si>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</si>
  <si>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</si>
  <si>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</si>
  <si>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</si>
  <si>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</si>
  <si>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</si>
  <si>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</si>
  <si>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</si>
  <si>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</si>
  <si>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</si>
  <si>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</si>
  <si>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</si>
  <si>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</si>
  <si>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</si>
  <si>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</si>
  <si>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</si>
  <si>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</si>
  <si>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</si>
  <si>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</si>
  <si>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</si>
  <si>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</si>
  <si>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</si>
  <si>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</si>
  <si>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</si>
  <si>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</si>
  <si>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</si>
  <si>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</si>
  <si>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</si>
  <si>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</si>
  <si>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</si>
  <si>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</si>
  <si>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</si>
  <si>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</si>
  <si>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</si>
  <si>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</si>
  <si>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</si>
  <si>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</si>
  <si>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</si>
  <si>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</si>
  <si>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</si>
  <si>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</si>
  <si>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</si>
  <si>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</si>
  <si>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</si>
  <si>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</si>
  <si>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</si>
  <si>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</si>
  <si>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</si>
  <si>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</si>
  <si>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</si>
  <si>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</si>
  <si>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</si>
  <si>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</si>
  <si>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</si>
  <si>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</si>
  <si>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</si>
  <si>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</si>
  <si>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</si>
  <si>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</si>
  <si>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</si>
  <si>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</si>
  <si>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</si>
  <si>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</si>
  <si>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</si>
  <si>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</si>
  <si>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</si>
  <si>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</si>
  <si>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</si>
  <si>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</si>
  <si>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</si>
  <si>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</si>
  <si>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</si>
  <si>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</si>
  <si>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</si>
  <si>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</si>
  <si>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</si>
  <si>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</si>
  <si>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</si>
  <si>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</si>
  <si>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</si>
  <si>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</si>
  <si>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</si>
  <si>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</si>
  <si>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</si>
  <si>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</si>
  <si>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</si>
  <si>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</si>
  <si>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</si>
  <si>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</si>
  <si>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</si>
  <si>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</si>
  <si>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</si>
  <si>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</si>
  <si>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</si>
  <si>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</si>
  <si>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</si>
  <si>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</si>
  <si>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</si>
  <si>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</si>
  <si>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</si>
  <si>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</si>
  <si>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</si>
  <si>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</si>
  <si>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</si>
  <si>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</si>
  <si>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</si>
  <si>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</si>
  <si>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</si>
  <si>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</si>
  <si>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</si>
  <si>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</si>
  <si>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</si>
  <si>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</si>
  <si>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</si>
  <si>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</si>
  <si>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</si>
  <si>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</si>
  <si>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</si>
  <si>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</si>
  <si>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</si>
  <si>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</si>
  <si>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</si>
  <si>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</si>
  <si>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</si>
  <si>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</si>
  <si>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</si>
  <si>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</si>
  <si>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</si>
  <si>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</si>
  <si>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</si>
  <si>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</si>
  <si>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</si>
  <si>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</si>
  <si>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</si>
  <si>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</si>
  <si>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</si>
  <si>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</si>
  <si>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</si>
  <si>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</si>
  <si>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</si>
  <si>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</si>
  <si>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</si>
  <si>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</si>
  <si>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</si>
  <si>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</si>
  <si>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</si>
  <si>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</si>
  <si>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</si>
  <si>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</si>
  <si>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</si>
  <si>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</si>
  <si>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</si>
  <si>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</si>
  <si>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</si>
  <si>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</si>
  <si>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</si>
  <si>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</si>
  <si>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</si>
  <si>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</si>
  <si>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</si>
  <si>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</si>
  <si>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</si>
  <si>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</si>
  <si>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</si>
  <si>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</si>
  <si>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</si>
  <si>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</si>
  <si>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</si>
  <si>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</si>
  <si>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</si>
  <si>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</si>
  <si>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</si>
  <si>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</si>
  <si>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</si>
  <si>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</si>
  <si>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</si>
  <si>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</si>
  <si>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</si>
  <si>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</si>
  <si>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</si>
  <si>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</si>
  <si>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</si>
  <si>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</si>
  <si>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</si>
  <si>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</si>
  <si>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</si>
  <si>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</si>
  <si>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</si>
  <si>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</si>
  <si>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</si>
  <si>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</si>
  <si>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</si>
  <si>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</si>
  <si>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</si>
  <si>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</si>
  <si>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</si>
  <si>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</si>
  <si>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</si>
  <si>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</si>
  <si>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</si>
  <si>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</si>
  <si>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</si>
  <si>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</si>
  <si>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</si>
  <si>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</si>
  <si>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</si>
  <si>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</si>
  <si>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</si>
  <si>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</si>
  <si>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</si>
  <si>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</si>
  <si>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</si>
  <si>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</si>
  <si>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</si>
  <si>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</si>
  <si>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</si>
  <si>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</si>
  <si>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</si>
  <si>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</si>
  <si>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</si>
  <si>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</si>
  <si>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</si>
  <si>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</si>
  <si>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</si>
  <si>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</si>
  <si>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</si>
  <si>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</si>
  <si>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</si>
  <si>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</si>
  <si>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</si>
  <si>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</si>
  <si>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</si>
  <si>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</si>
  <si>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</si>
  <si>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</si>
  <si>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</si>
  <si>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</si>
  <si>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</si>
  <si>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</si>
  <si>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</si>
  <si>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</si>
  <si>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</si>
  <si>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</si>
  <si>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</si>
  <si>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</si>
  <si>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</si>
  <si>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</si>
  <si>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</si>
  <si>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</si>
  <si>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</si>
  <si>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</si>
  <si>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</si>
  <si>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</si>
  <si>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</si>
  <si>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</si>
  <si>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</si>
  <si>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</si>
  <si>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</si>
  <si>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</si>
  <si>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</si>
  <si>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</si>
  <si>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</si>
  <si>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</si>
  <si>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</si>
  <si>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</si>
  <si>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</si>
  <si>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</si>
  <si>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</si>
  <si>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</si>
  <si>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</si>
  <si>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</si>
  <si>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</si>
  <si>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</si>
  <si>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</si>
  <si>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</si>
  <si>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</si>
  <si>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</si>
  <si>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</si>
  <si>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</si>
  <si>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</si>
  <si>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</si>
  <si>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</si>
  <si>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</si>
  <si>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</si>
  <si>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</si>
  <si>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</si>
  <si>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</si>
  <si>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</si>
  <si>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</si>
  <si>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</si>
  <si>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</si>
  <si>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</si>
  <si>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</si>
  <si>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</si>
  <si>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</si>
  <si>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</si>
  <si>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</si>
  <si>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</si>
  <si>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</si>
  <si>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</si>
  <si>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</si>
  <si>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</si>
  <si>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</si>
  <si>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</si>
  <si>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</si>
  <si>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</si>
  <si>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</si>
  <si>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</si>
  <si>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</si>
  <si>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</si>
  <si>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</si>
  <si>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</si>
  <si>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</si>
  <si>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</si>
  <si>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</si>
  <si>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</si>
  <si>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</si>
  <si>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</si>
  <si>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</si>
  <si>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</si>
  <si>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</si>
  <si>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</si>
  <si>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</si>
  <si>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</si>
  <si>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</si>
  <si>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</si>
  <si>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</si>
  <si>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</si>
  <si>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</si>
  <si>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</si>
  <si>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</si>
  <si>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</si>
  <si>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</si>
  <si>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</si>
  <si>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</si>
  <si>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</si>
  <si>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</si>
  <si>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</si>
  <si>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</si>
  <si>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</si>
  <si>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</si>
  <si>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</si>
  <si>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</si>
  <si>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</si>
  <si>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</si>
  <si>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</si>
  <si>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</si>
  <si>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</si>
  <si>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</si>
  <si>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</si>
  <si>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</si>
  <si>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</si>
  <si>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</si>
  <si>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</si>
  <si>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</si>
  <si>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</si>
  <si>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</si>
  <si>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</si>
  <si>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</si>
  <si>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</si>
  <si>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</si>
  <si>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</si>
  <si>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</si>
  <si>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</si>
  <si>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</si>
  <si>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</si>
  <si>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</si>
  <si>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</si>
  <si>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</si>
  <si>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</si>
  <si>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</si>
  <si>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</si>
  <si>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</si>
  <si>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</si>
  <si>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</si>
  <si>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</si>
  <si>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</si>
  <si>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</si>
  <si>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</si>
  <si>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</si>
  <si>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</si>
  <si>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</si>
  <si>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</si>
  <si>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</si>
  <si>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</si>
  <si>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</si>
  <si>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</si>
  <si>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</si>
  <si>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</si>
  <si>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</si>
  <si>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</si>
  <si>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</si>
  <si>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</si>
  <si>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</si>
  <si>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</si>
  <si>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</si>
  <si>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</si>
  <si>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</si>
  <si>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</si>
  <si>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</si>
  <si>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</si>
  <si>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</si>
  <si>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</si>
  <si>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</si>
  <si>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</si>
  <si>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</si>
  <si>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</si>
  <si>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</si>
  <si>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</si>
  <si>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</si>
  <si>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</si>
  <si>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</si>
  <si>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</si>
  <si>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</si>
  <si>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</si>
  <si>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</si>
  <si>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</si>
  <si>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</si>
  <si>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</si>
  <si>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</si>
  <si>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</si>
  <si>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</si>
  <si>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</si>
  <si>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</si>
  <si>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</si>
  <si>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</si>
  <si>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</si>
  <si>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</si>
  <si>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</si>
  <si>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</si>
  <si>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</si>
  <si>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</si>
  <si>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</si>
  <si>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</si>
  <si>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</si>
  <si>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</si>
  <si>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</si>
  <si>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</si>
  <si>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</si>
  <si>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</si>
  <si>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</si>
  <si>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</si>
  <si>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</si>
  <si>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</si>
  <si>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</si>
  <si>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</si>
  <si>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</si>
  <si>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</si>
  <si>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</si>
  <si>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</si>
  <si>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</si>
  <si>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</si>
  <si>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</si>
  <si>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</si>
  <si>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</si>
  <si>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</si>
  <si>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</si>
  <si>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</si>
  <si>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</si>
  <si>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</si>
  <si>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</si>
  <si>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</si>
  <si>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</si>
  <si>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</si>
  <si>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</si>
  <si>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</si>
  <si>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</si>
  <si>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</si>
  <si>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</si>
  <si>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</si>
  <si>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</si>
  <si>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</si>
  <si>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</si>
  <si>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</si>
  <si>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</si>
  <si>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</si>
  <si>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</si>
  <si>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</si>
  <si>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</si>
  <si>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</si>
  <si>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</si>
  <si>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</si>
  <si>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</si>
  <si>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</si>
  <si>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</si>
  <si>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</si>
  <si>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</si>
  <si>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</si>
  <si>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</si>
  <si>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</si>
  <si>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</si>
  <si>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</si>
  <si>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</si>
  <si>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</si>
  <si>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</si>
  <si>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</si>
  <si>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</si>
  <si>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</si>
  <si>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</si>
  <si>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</si>
  <si>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</si>
  <si>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</si>
  <si>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</si>
  <si>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</si>
  <si>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</si>
  <si>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</si>
  <si>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</si>
  <si>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</si>
  <si>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</si>
  <si>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</si>
  <si>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</si>
  <si>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</si>
  <si>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</si>
  <si>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</si>
  <si>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</si>
  <si>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</si>
  <si>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</si>
  <si>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</si>
  <si>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</si>
  <si>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</si>
  <si>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</si>
  <si>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</si>
  <si>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</si>
  <si>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</si>
  <si>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</si>
  <si>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</si>
  <si>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</si>
  <si>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</si>
  <si>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</si>
  <si>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</si>
  <si>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</si>
  <si>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</si>
  <si>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</si>
  <si>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</si>
  <si>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</si>
  <si>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</si>
  <si>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</si>
  <si>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</si>
  <si>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</si>
  <si>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</si>
  <si>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</si>
  <si>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</si>
  <si>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</si>
  <si>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</si>
  <si>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</si>
  <si>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</si>
  <si>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</si>
  <si>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</si>
  <si>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</si>
  <si>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</si>
  <si>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</si>
  <si>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</si>
  <si>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</si>
  <si>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</si>
  <si>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</si>
  <si>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</si>
  <si>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</si>
  <si>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</si>
  <si>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</si>
  <si>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</si>
  <si>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</si>
  <si>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</si>
  <si>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</si>
  <si>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</si>
  <si>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</si>
  <si>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</si>
  <si>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</si>
  <si>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</si>
  <si>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</si>
  <si>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</si>
  <si>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</si>
  <si>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</si>
  <si>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</si>
  <si>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</si>
  <si>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</si>
  <si>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</si>
  <si>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</si>
  <si>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</si>
  <si>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</si>
  <si>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</si>
  <si>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</si>
  <si>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</si>
  <si>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</si>
  <si>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</si>
  <si>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</si>
  <si>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</si>
  <si>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</si>
  <si>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</si>
  <si>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</si>
  <si>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</si>
  <si>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</si>
  <si>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</si>
  <si>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</si>
  <si>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</si>
  <si>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</si>
  <si>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</si>
  <si>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</si>
  <si>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</si>
  <si>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</si>
  <si>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</si>
  <si>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</si>
  <si>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</si>
  <si>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</si>
  <si>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</si>
  <si>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</si>
  <si>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</si>
  <si>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</si>
  <si>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</si>
  <si>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</si>
  <si>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</si>
  <si>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</si>
  <si>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</si>
  <si>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</si>
  <si>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</si>
  <si>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</si>
  <si>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</si>
  <si>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</si>
  <si>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</si>
  <si>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</si>
  <si>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</si>
  <si>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</si>
  <si>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</si>
  <si>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</si>
  <si>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</si>
  <si>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</si>
  <si>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</si>
  <si>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</si>
  <si>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</si>
  <si>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</si>
  <si>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</si>
  <si>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</si>
  <si>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</si>
  <si>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</si>
  <si>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</si>
  <si>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</si>
  <si>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</si>
  <si>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</si>
  <si>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</si>
  <si>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</si>
  <si>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</si>
  <si>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</si>
  <si>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</si>
  <si>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</si>
  <si>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</si>
  <si>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</si>
  <si>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</si>
  <si>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</si>
  <si>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</si>
  <si>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</si>
  <si>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</si>
  <si>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</si>
  <si>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</si>
  <si>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</si>
  <si>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</si>
  <si>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</si>
  <si>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</si>
  <si>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</si>
  <si>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</si>
  <si>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</si>
  <si>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</si>
  <si>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</si>
  <si>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</si>
  <si>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</si>
  <si>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</si>
  <si>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</si>
  <si>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</si>
  <si>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</si>
  <si>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</si>
  <si>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</si>
  <si>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</si>
  <si>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</si>
  <si>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</si>
  <si>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</si>
  <si>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</si>
  <si>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</si>
  <si>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</si>
  <si>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</si>
  <si>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</si>
  <si>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</si>
  <si>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</si>
  <si>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</si>
  <si>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</si>
  <si>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</si>
  <si>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</si>
  <si>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</si>
  <si>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</si>
  <si>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</si>
  <si>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</si>
  <si>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</si>
  <si>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</si>
  <si>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</si>
  <si>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</si>
  <si>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</si>
  <si>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</si>
  <si>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</si>
  <si>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</si>
  <si>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</si>
  <si>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</si>
  <si>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</si>
  <si>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</si>
  <si>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</si>
  <si>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</si>
  <si>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</si>
  <si>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</si>
  <si>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</si>
  <si>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</si>
  <si>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</si>
  <si>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</si>
  <si>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</si>
  <si>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</si>
  <si>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</si>
  <si>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</si>
  <si>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</si>
  <si>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</si>
  <si>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</si>
  <si>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</si>
  <si>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</si>
  <si>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</si>
  <si>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</si>
  <si>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</si>
  <si>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</si>
  <si>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</si>
  <si>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</si>
  <si>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</si>
  <si>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</si>
  <si>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</si>
  <si>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</si>
  <si>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</si>
  <si>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</si>
  <si>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</si>
  <si>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</si>
  <si>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</si>
  <si>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</si>
  <si>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</si>
  <si>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</si>
  <si>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</si>
  <si>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</si>
  <si>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</si>
  <si>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</si>
  <si>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</si>
  <si>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</si>
  <si>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</si>
  <si>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</si>
  <si>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</si>
  <si>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</si>
  <si>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</si>
  <si>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</si>
  <si>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</si>
  <si>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</si>
  <si>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</si>
  <si>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</si>
  <si>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</si>
  <si>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</si>
  <si>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</si>
  <si>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</si>
  <si>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</si>
  <si>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</si>
  <si>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</si>
  <si>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</si>
  <si>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</si>
  <si>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</si>
  <si>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</si>
  <si>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</si>
  <si>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</si>
  <si>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</si>
  <si>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</si>
  <si>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</si>
  <si>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</si>
  <si>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</si>
  <si>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</si>
  <si>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</si>
  <si>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</si>
  <si>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</si>
  <si>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</si>
  <si>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</si>
  <si>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</si>
  <si>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</si>
  <si>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</si>
  <si>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</si>
  <si>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</si>
  <si>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</si>
  <si>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</si>
  <si>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</si>
  <si>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</si>
  <si>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</si>
  <si>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</si>
  <si>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</si>
  <si>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</si>
  <si>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</si>
  <si>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</si>
  <si>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</si>
  <si>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</si>
  <si>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</si>
  <si>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</si>
  <si>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</si>
  <si>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</si>
  <si>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</si>
  <si>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</si>
  <si>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</si>
  <si>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</si>
  <si>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</si>
  <si>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</si>
  <si>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</si>
  <si>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</si>
  <si>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</si>
  <si>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</si>
  <si>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</si>
  <si>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</si>
  <si>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</si>
  <si>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</si>
  <si>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</si>
  <si>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</si>
  <si>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</si>
  <si>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</si>
  <si>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</si>
  <si>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</si>
  <si>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</si>
  <si>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</si>
  <si>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</si>
  <si>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</si>
  <si>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</si>
  <si>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</si>
  <si>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</si>
  <si>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</si>
  <si>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</si>
  <si>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</si>
  <si>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</si>
  <si>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</si>
  <si>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</si>
  <si>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</si>
  <si>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</si>
  <si>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</si>
  <si>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</si>
  <si>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</si>
  <si>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</si>
  <si>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</si>
  <si>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</si>
  <si>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</si>
  <si>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</si>
  <si>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</si>
  <si>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</si>
  <si>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</si>
  <si>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</si>
  <si>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</si>
  <si>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</si>
  <si>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</si>
  <si>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</si>
  <si>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</si>
  <si>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</si>
  <si>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</si>
  <si>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</si>
  <si>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</si>
  <si>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</si>
  <si>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</si>
  <si>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</si>
  <si>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</si>
  <si>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</si>
  <si>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</si>
  <si>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</si>
  <si>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</si>
  <si>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</si>
  <si>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</si>
  <si>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</si>
  <si>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</si>
  <si>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</si>
  <si>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</si>
  <si>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</si>
  <si>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</si>
  <si>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</si>
  <si>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</si>
  <si>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</si>
  <si>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</si>
  <si>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</si>
  <si>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</si>
  <si>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</si>
  <si>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</si>
  <si>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</si>
  <si>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</si>
  <si>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</si>
  <si>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</si>
  <si>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</si>
  <si>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</si>
  <si>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</si>
  <si>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</si>
  <si>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</si>
  <si>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</si>
  <si>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</si>
  <si>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</si>
  <si>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</si>
  <si>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</si>
  <si>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</si>
  <si>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</si>
  <si>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</si>
  <si>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</si>
  <si>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</si>
  <si>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</si>
  <si>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</si>
  <si>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</si>
  <si>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</si>
  <si>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</si>
  <si>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</si>
  <si>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</si>
  <si>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</si>
  <si>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</si>
  <si>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</si>
  <si>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</si>
  <si>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</si>
  <si>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</si>
  <si>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</si>
  <si>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</si>
  <si>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</si>
  <si>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</si>
  <si>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</si>
  <si>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</si>
  <si>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</si>
  <si>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</si>
  <si>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</si>
  <si>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</si>
  <si>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</si>
  <si>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</si>
  <si>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</si>
  <si>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</si>
  <si>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</si>
  <si>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</si>
  <si>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</si>
  <si>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</si>
  <si>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</si>
  <si>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</si>
  <si>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</si>
  <si>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</si>
  <si>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</si>
  <si>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</si>
  <si>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</si>
  <si>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</si>
  <si>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</si>
  <si>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</si>
  <si>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</si>
  <si>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</si>
  <si>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</si>
  <si>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</si>
  <si>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</si>
  <si>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</si>
  <si>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</si>
  <si>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</si>
  <si>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</si>
  <si>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</si>
  <si>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</si>
  <si>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</si>
  <si>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</si>
  <si>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</si>
  <si>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</si>
  <si>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</si>
  <si>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</si>
  <si>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</si>
  <si>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</si>
  <si>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</si>
  <si>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</si>
  <si>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</si>
  <si>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</si>
  <si>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</si>
  <si>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</si>
  <si>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</si>
  <si>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</si>
  <si>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</si>
  <si>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</si>
  <si>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</si>
  <si>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</si>
  <si>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</si>
  <si>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</si>
  <si>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</si>
  <si>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</si>
  <si>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</si>
  <si>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</si>
  <si>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</si>
  <si>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</si>
  <si>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</si>
  <si>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</si>
  <si>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</si>
  <si>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</si>
  <si>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</si>
  <si>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</si>
  <si>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</si>
  <si>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</si>
  <si>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</si>
  <si>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</si>
  <si>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</si>
  <si>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</si>
  <si>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</si>
  <si>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</si>
  <si>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</si>
  <si>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</si>
  <si>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</si>
  <si>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</si>
  <si>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</si>
  <si>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</si>
  <si>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</si>
  <si>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</si>
  <si>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</si>
  <si>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</si>
  <si>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</si>
  <si>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</si>
  <si>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</si>
  <si>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</si>
  <si>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</si>
  <si>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</si>
  <si>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</si>
  <si>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</si>
  <si>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</si>
  <si>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</si>
  <si>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</si>
  <si>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</si>
  <si>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</si>
  <si>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</si>
  <si>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</si>
  <si>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</si>
  <si>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</si>
  <si>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</si>
  <si>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</si>
  <si>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</si>
  <si>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</si>
  <si>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</si>
  <si>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</si>
  <si>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</si>
  <si>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</si>
  <si>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</si>
  <si>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</si>
  <si>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</si>
  <si>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</si>
  <si>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</si>
  <si>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</si>
  <si>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</si>
  <si>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</si>
  <si>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</si>
  <si>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</si>
  <si>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</si>
  <si>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</si>
  <si>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</si>
  <si>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</si>
  <si>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</si>
  <si>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</si>
  <si>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</si>
  <si>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</si>
  <si>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</si>
  <si>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</si>
  <si>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</si>
  <si>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</si>
  <si>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</si>
  <si>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</si>
  <si>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</si>
  <si>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</si>
  <si>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</si>
  <si>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</si>
  <si>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</si>
  <si>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</si>
  <si>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</si>
  <si>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</si>
  <si>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</si>
  <si>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</si>
  <si>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</si>
  <si>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</si>
  <si>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</si>
  <si>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</si>
  <si>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</si>
  <si>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</si>
  <si>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</si>
  <si>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</si>
  <si>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</si>
  <si>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</si>
  <si>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</si>
  <si>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</si>
  <si>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</si>
  <si>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</si>
  <si>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</si>
  <si>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</si>
  <si>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</si>
  <si>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</si>
  <si>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</si>
  <si>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</si>
  <si>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</si>
  <si>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</si>
  <si>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</si>
  <si>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</si>
  <si>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</si>
  <si>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</si>
  <si>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</si>
  <si>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</si>
  <si>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</si>
  <si>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</si>
  <si>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</si>
  <si>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</si>
  <si>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</si>
  <si>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</si>
  <si>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</si>
  <si>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</si>
  <si>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</si>
  <si>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</si>
  <si>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</si>
  <si>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</si>
  <si>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</si>
  <si>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</si>
  <si>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</si>
  <si>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</si>
  <si>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</si>
  <si>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</si>
  <si>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</si>
  <si>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</si>
  <si>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</si>
  <si>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</si>
  <si>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</si>
  <si>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</si>
  <si>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</si>
  <si>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</si>
  <si>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</si>
  <si>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</si>
  <si>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</si>
  <si>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</si>
  <si>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</si>
  <si>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</si>
  <si>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</si>
  <si>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</si>
  <si>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</si>
  <si>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</si>
  <si>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</si>
  <si>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</si>
  <si>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</si>
  <si>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</si>
  <si>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</si>
  <si>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</si>
  <si>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</si>
  <si>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</si>
  <si>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</si>
  <si>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</si>
  <si>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</si>
  <si>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</si>
  <si>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</si>
  <si>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</si>
  <si>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</si>
  <si>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</si>
  <si>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</si>
  <si>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</si>
  <si>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</si>
  <si>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</si>
  <si>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</si>
  <si>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</si>
  <si>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</si>
  <si>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</si>
  <si>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</si>
  <si>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</si>
  <si>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</si>
  <si>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</si>
  <si>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</si>
  <si>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</si>
  <si>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</si>
  <si>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</si>
  <si>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</si>
  <si>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</si>
  <si>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</si>
  <si>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</si>
  <si>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</si>
  <si>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</si>
  <si>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</si>
  <si>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</si>
  <si>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</si>
  <si>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</si>
  <si>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</si>
  <si>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</si>
  <si>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</si>
  <si>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</si>
  <si>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</si>
  <si>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</si>
  <si>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</si>
  <si>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</si>
  <si>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</si>
  <si>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</si>
  <si>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</si>
  <si>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</si>
  <si>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</si>
  <si>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</si>
  <si>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</si>
  <si>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</si>
  <si>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</si>
  <si>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</si>
  <si>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</si>
  <si>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</si>
  <si>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</si>
  <si>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</si>
  <si>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</si>
  <si>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</si>
  <si>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</si>
  <si>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</si>
  <si>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</si>
  <si>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</si>
  <si>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</si>
  <si>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</si>
  <si>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</si>
  <si>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</si>
  <si>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</si>
  <si>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</si>
  <si>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</si>
  <si>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</si>
  <si>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</si>
  <si>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</si>
  <si>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</si>
  <si>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</si>
  <si>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</si>
  <si>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</si>
  <si>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</si>
  <si>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</si>
  <si>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</si>
  <si>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</si>
  <si>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</si>
  <si>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</si>
  <si>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</si>
  <si>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</si>
  <si>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</si>
  <si>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</si>
  <si>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</si>
  <si>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</si>
  <si>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</si>
  <si>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</si>
  <si>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</si>
  <si>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</si>
  <si>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</si>
  <si>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</si>
  <si>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</si>
  <si>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</si>
  <si>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</si>
  <si>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</si>
  <si>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</si>
  <si>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</si>
  <si>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</si>
  <si>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</si>
  <si>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</si>
  <si>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</si>
  <si>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</si>
  <si>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</si>
  <si>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</si>
  <si>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</si>
  <si>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</si>
  <si>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</si>
  <si>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</si>
  <si>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</si>
  <si>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</si>
  <si>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</si>
  <si>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</si>
  <si>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</si>
  <si>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</si>
  <si>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</si>
  <si>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</si>
  <si>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</si>
  <si>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</si>
  <si>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</si>
  <si>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</si>
  <si>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</si>
  <si>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</si>
  <si>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</si>
  <si>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</si>
  <si>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</si>
  <si>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</si>
  <si>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</si>
  <si>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</si>
  <si>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</si>
  <si>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</si>
  <si>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</si>
  <si>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</si>
  <si>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</si>
  <si>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</si>
  <si>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</si>
  <si>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</si>
  <si>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</si>
  <si>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</si>
  <si>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</si>
  <si>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</si>
  <si>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</si>
  <si>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</si>
  <si>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</si>
  <si>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</si>
  <si>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</si>
  <si>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</si>
  <si>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</si>
  <si>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</si>
  <si>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</si>
  <si>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</si>
  <si>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</si>
  <si>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</si>
  <si>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</si>
  <si>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</si>
  <si>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</si>
  <si>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</si>
  <si>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</si>
  <si>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</si>
  <si>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</si>
  <si>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</si>
  <si>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</si>
  <si>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</si>
  <si>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</si>
  <si>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</si>
  <si>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</si>
  <si>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</si>
  <si>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</si>
  <si>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</si>
  <si>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</si>
  <si>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</si>
  <si>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</si>
  <si>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</si>
  <si>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</si>
  <si>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</si>
  <si>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</si>
  <si>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</si>
  <si>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</si>
  <si>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</si>
  <si>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</si>
  <si>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</si>
  <si>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</si>
  <si>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</si>
  <si>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</si>
  <si>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</si>
  <si>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</si>
  <si>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</si>
  <si>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</si>
  <si>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</si>
  <si>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</si>
  <si>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</si>
  <si>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</si>
  <si>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</si>
  <si>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</si>
  <si>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</si>
  <si>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</si>
  <si>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</si>
  <si>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</si>
  <si>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</si>
  <si>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</si>
  <si>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</si>
  <si>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</si>
  <si>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</si>
  <si>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</si>
  <si>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</si>
  <si>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</si>
  <si>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</si>
  <si>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</si>
  <si>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</si>
  <si>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</si>
  <si>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</si>
  <si>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</si>
  <si>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</si>
  <si>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</si>
  <si>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</si>
  <si>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</si>
  <si>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</si>
  <si>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</si>
  <si>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</si>
  <si>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</si>
  <si>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</si>
  <si>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</si>
  <si>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</si>
  <si>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</si>
  <si>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</si>
  <si>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</si>
  <si>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</si>
  <si>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</si>
  <si>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</si>
  <si>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</si>
  <si>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</si>
  <si>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</si>
  <si>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</si>
  <si>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</si>
  <si>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</si>
  <si>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</si>
  <si>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</si>
  <si>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</si>
  <si>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</si>
  <si>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</si>
  <si>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</si>
  <si>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</si>
  <si>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</si>
  <si>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</si>
  <si>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</si>
  <si>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</si>
  <si>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</si>
  <si>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</si>
  <si>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</si>
  <si>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</si>
  <si>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</si>
  <si>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</si>
  <si>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</si>
  <si>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</si>
  <si>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</si>
  <si>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</si>
  <si>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</si>
  <si>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</si>
  <si>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</si>
  <si>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</si>
  <si>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</si>
  <si>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</si>
  <si>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</si>
  <si>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</si>
  <si>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</si>
  <si>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</si>
  <si>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</si>
  <si>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</si>
  <si>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</si>
  <si>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</si>
  <si>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</si>
  <si>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</si>
  <si>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</si>
  <si>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</si>
  <si>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</si>
  <si>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</si>
  <si>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</si>
  <si>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</si>
  <si>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</si>
  <si>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</si>
  <si>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</si>
  <si>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</si>
  <si>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</si>
  <si>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</si>
  <si>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</si>
  <si>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</si>
  <si>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</si>
  <si>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</si>
  <si>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</si>
  <si>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</si>
  <si>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</si>
  <si>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</si>
  <si>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</si>
  <si>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</si>
  <si>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</si>
  <si>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</si>
  <si>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</si>
  <si>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</si>
  <si>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</si>
  <si>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</si>
  <si>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</si>
  <si>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</si>
  <si>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</si>
  <si>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</si>
  <si>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</si>
  <si>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</si>
  <si>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</si>
  <si>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</si>
  <si>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</si>
  <si>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</si>
  <si>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</si>
  <si>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</si>
  <si>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</si>
  <si>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</si>
  <si>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</si>
  <si>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</si>
  <si>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</si>
  <si>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</si>
  <si>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</si>
  <si>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</si>
  <si>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</si>
  <si>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</si>
  <si>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</si>
  <si>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</si>
  <si>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</si>
  <si>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</si>
  <si>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</si>
  <si>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</si>
  <si>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</si>
  <si>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</si>
  <si>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</si>
  <si>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</si>
  <si>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</si>
  <si>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</si>
  <si>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</si>
  <si>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</si>
  <si>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</si>
  <si>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</si>
  <si>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</si>
  <si>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</si>
  <si>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</si>
  <si>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</si>
  <si>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</si>
  <si>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</si>
  <si>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</si>
  <si>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</si>
  <si>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</si>
  <si>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</si>
  <si>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</si>
  <si>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</si>
  <si>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</si>
  <si>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</si>
  <si>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</si>
  <si>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</si>
  <si>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</si>
  <si>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</si>
  <si>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</si>
  <si>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</si>
  <si>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</si>
  <si>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</si>
  <si>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</si>
  <si>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</si>
  <si>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</si>
  <si>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</si>
  <si>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</si>
  <si>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</si>
  <si>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</si>
  <si>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</si>
  <si>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</si>
  <si>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</si>
  <si>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</si>
  <si>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</si>
  <si>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</si>
  <si>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</si>
  <si>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</si>
  <si>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</si>
  <si>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</si>
  <si>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</si>
  <si>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</si>
  <si>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</si>
  <si>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</si>
  <si>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</si>
  <si>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</si>
  <si>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</si>
  <si>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</si>
  <si>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</si>
  <si>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</si>
  <si>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</si>
  <si>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</si>
  <si>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</si>
  <si>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</si>
  <si>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</si>
  <si>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</si>
  <si>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</si>
  <si>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</si>
  <si>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</si>
  <si>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</si>
  <si>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</si>
  <si>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</si>
  <si>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</si>
  <si>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</si>
  <si>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</si>
  <si>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</si>
  <si>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</si>
  <si>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</si>
  <si>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</si>
  <si>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</si>
  <si>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</si>
  <si>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</si>
  <si>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</si>
  <si>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</si>
  <si>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</si>
  <si>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</si>
  <si>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</si>
  <si>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</si>
  <si>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</si>
  <si>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</si>
  <si>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</si>
  <si>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</si>
  <si>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</si>
  <si>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</si>
  <si>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</si>
  <si>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</si>
  <si>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</si>
  <si>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</si>
  <si>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</si>
  <si>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</si>
  <si>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</si>
  <si>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</si>
  <si>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</si>
  <si>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</si>
  <si>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</si>
  <si>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</si>
  <si>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</si>
  <si>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</si>
  <si>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</si>
  <si>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</si>
  <si>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</si>
  <si>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</si>
  <si>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</si>
  <si>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</si>
  <si>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</si>
  <si>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</si>
  <si>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</si>
  <si>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</si>
  <si>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</si>
  <si>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</si>
  <si>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</si>
  <si>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</si>
  <si>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</si>
  <si>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</si>
  <si>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</si>
  <si>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</si>
  <si>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</si>
  <si>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</si>
  <si>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</si>
  <si>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</si>
  <si>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</si>
  <si>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</si>
  <si>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</si>
  <si>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</si>
  <si>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</si>
  <si>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</si>
  <si>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</si>
  <si>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</si>
  <si>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</si>
  <si>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</si>
  <si>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</si>
  <si>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</si>
  <si>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</si>
  <si>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</si>
  <si>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</si>
  <si>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</si>
  <si>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</si>
  <si>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</si>
  <si>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</si>
  <si>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</si>
  <si>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</si>
  <si>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</si>
  <si>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</si>
  <si>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</si>
  <si>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</si>
  <si>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</si>
  <si>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</si>
  <si>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</si>
  <si>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</si>
  <si>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</si>
  <si>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</si>
  <si>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</si>
  <si>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</si>
  <si>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</si>
  <si>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</si>
  <si>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</si>
  <si>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</si>
  <si>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</si>
  <si>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</si>
  <si>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</si>
  <si>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</si>
  <si>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</si>
  <si>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</si>
  <si>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</si>
  <si>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</si>
  <si>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</si>
  <si>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</si>
  <si>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</si>
  <si>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</si>
  <si>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</si>
  <si>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</si>
  <si>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</si>
  <si>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</si>
  <si>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</si>
  <si>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</si>
  <si>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</si>
  <si>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</si>
  <si>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</si>
  <si>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</si>
  <si>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</si>
  <si>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</si>
  <si>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</si>
  <si>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</si>
  <si>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</si>
  <si>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</si>
  <si>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</si>
  <si>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</si>
  <si>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</si>
  <si>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</si>
  <si>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</si>
  <si>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</si>
  <si>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</si>
  <si>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</si>
  <si>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</si>
  <si>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</si>
  <si>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</si>
  <si>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</si>
  <si>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</si>
  <si>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</si>
  <si>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</si>
  <si>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</si>
  <si>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</si>
  <si>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</si>
  <si>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</si>
  <si>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</si>
  <si>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</si>
  <si>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</si>
  <si>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</si>
  <si>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</si>
  <si>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</si>
  <si>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</si>
  <si>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</si>
  <si>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</si>
  <si>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</si>
  <si>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</si>
  <si>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</si>
  <si>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</si>
  <si>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</si>
  <si>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</si>
  <si>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</si>
  <si>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</si>
  <si>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</si>
  <si>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</si>
  <si>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</si>
  <si>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</si>
  <si>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</si>
  <si>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</si>
  <si>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</si>
  <si>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</si>
  <si>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</si>
  <si>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</si>
  <si>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</si>
  <si>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</si>
  <si>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</si>
  <si>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</si>
  <si>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</si>
  <si>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</si>
  <si>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</si>
  <si>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</si>
  <si>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</si>
  <si>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</si>
  <si>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</si>
  <si>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</si>
  <si>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</si>
  <si>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</si>
  <si>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</si>
  <si>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</si>
  <si>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</si>
  <si>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</si>
  <si>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</si>
  <si>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</si>
  <si>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</si>
  <si>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</si>
  <si>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</si>
  <si>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</si>
  <si>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</si>
  <si>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</si>
  <si>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</si>
  <si>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</si>
  <si>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</si>
  <si>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</si>
  <si>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</si>
  <si>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</si>
  <si>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</si>
  <si>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</si>
  <si>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</si>
  <si>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</si>
  <si>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</si>
  <si>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</si>
  <si>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</si>
  <si>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</si>
  <si>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</si>
  <si>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</si>
  <si>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</si>
  <si>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</si>
  <si>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</si>
  <si>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</si>
  <si>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</si>
  <si>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</si>
  <si>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</si>
  <si>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</si>
  <si>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</si>
  <si>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</si>
  <si>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</si>
  <si>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</si>
  <si>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</si>
  <si>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</si>
  <si>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</si>
  <si>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</si>
  <si>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</si>
  <si>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</si>
  <si>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</si>
  <si>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</si>
  <si>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</si>
  <si>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</si>
  <si>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</si>
  <si>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</si>
  <si>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</si>
  <si>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</si>
  <si>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</si>
  <si>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</si>
  <si>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</si>
  <si>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</si>
  <si>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</si>
  <si>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</si>
  <si>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</si>
  <si>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</si>
  <si>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</si>
  <si>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</si>
  <si>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</si>
  <si>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</si>
  <si>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</si>
  <si>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</si>
  <si>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</si>
  <si>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</si>
  <si>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</si>
  <si>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</si>
  <si>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</si>
  <si>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</si>
  <si>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</si>
  <si>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</si>
  <si>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</si>
  <si>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</si>
  <si>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</si>
  <si>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</si>
  <si>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</si>
  <si>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</si>
  <si>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</si>
  <si>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</si>
  <si>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</si>
  <si>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</si>
  <si>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</si>
  <si>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</si>
  <si>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</si>
  <si>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</si>
  <si>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</si>
  <si>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</si>
  <si>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</si>
  <si>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</si>
  <si>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</si>
  <si>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</si>
  <si>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</si>
  <si>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</si>
  <si>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</si>
  <si>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</si>
  <si>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</si>
  <si>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</si>
  <si>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</si>
  <si>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</si>
  <si>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</si>
  <si>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</si>
  <si>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</si>
  <si>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</si>
  <si>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</si>
  <si>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</si>
  <si>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</si>
  <si>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</si>
  <si>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</si>
  <si>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</si>
  <si>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</si>
  <si>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</si>
  <si>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</si>
  <si>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</si>
  <si>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</si>
  <si>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</si>
  <si>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</si>
  <si>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</si>
  <si>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</si>
  <si>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</si>
  <si>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</si>
  <si>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</si>
  <si>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</si>
  <si>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</si>
  <si>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</si>
  <si>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</si>
  <si>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</si>
  <si>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</si>
  <si>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</si>
  <si>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</si>
  <si>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</si>
  <si>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</si>
  <si>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</si>
  <si>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</si>
  <si>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</si>
  <si>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</si>
  <si>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</si>
  <si>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</si>
  <si>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</si>
  <si>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</si>
  <si>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</si>
  <si>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</si>
  <si>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</si>
  <si>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</si>
  <si>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</si>
  <si>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</si>
  <si>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</si>
  <si>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</si>
  <si>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</si>
  <si>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</si>
  <si>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</si>
  <si>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</si>
  <si>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</si>
  <si>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</si>
  <si>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</si>
  <si>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</si>
  <si>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</si>
  <si>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</si>
  <si>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</si>
  <si>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</si>
  <si>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</si>
  <si>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</si>
  <si>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</si>
  <si>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</si>
  <si>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</si>
  <si>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</si>
  <si>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</si>
  <si>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</si>
  <si>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</si>
  <si>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</si>
  <si>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</si>
  <si>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</si>
  <si>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</si>
  <si>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</si>
  <si>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</si>
  <si>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</si>
  <si>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</si>
  <si>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</si>
  <si>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</si>
  <si>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</si>
  <si>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</si>
  <si>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</si>
  <si>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</si>
  <si>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</si>
  <si>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</si>
  <si>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</si>
  <si>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</si>
  <si>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</si>
  <si>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</si>
  <si>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</si>
  <si>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</si>
  <si>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</si>
  <si>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</si>
  <si>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</si>
  <si>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</si>
  <si>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</si>
  <si>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</si>
  <si>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</si>
  <si>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</si>
  <si>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</si>
  <si>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</si>
  <si>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</si>
  <si>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</si>
  <si>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</si>
  <si>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</si>
  <si>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</si>
  <si>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</si>
  <si>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</si>
  <si>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</si>
  <si>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</si>
  <si>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</si>
  <si>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</si>
  <si>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</si>
  <si>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</si>
  <si>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</si>
  <si>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</si>
  <si>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</si>
  <si>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</si>
  <si>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</si>
  <si>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</si>
  <si>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</si>
  <si>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</si>
  <si>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</si>
  <si>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</si>
  <si>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</si>
  <si>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</si>
  <si>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</si>
  <si>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</si>
  <si>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</si>
  <si>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</si>
  <si>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</si>
  <si>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</si>
  <si>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</si>
  <si>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</si>
  <si>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</si>
  <si>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</si>
  <si>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</si>
  <si>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</si>
  <si>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</si>
  <si>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</si>
  <si>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</si>
  <si>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</si>
  <si>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</si>
  <si>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</si>
  <si>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</si>
  <si>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</si>
  <si>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</si>
  <si>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</si>
  <si>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</si>
  <si>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</si>
  <si>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</si>
  <si>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</si>
  <si>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</si>
  <si>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</si>
  <si>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</si>
  <si>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</si>
  <si>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</si>
  <si>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</si>
  <si>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</si>
  <si>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</si>
  <si>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</si>
  <si>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</si>
  <si>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</si>
  <si>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</si>
  <si>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</si>
  <si>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</si>
  <si>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</si>
  <si>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</si>
  <si>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</si>
  <si>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</si>
  <si>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</si>
  <si>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</si>
  <si>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</si>
  <si>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</si>
  <si>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</si>
  <si>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</si>
  <si>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</si>
  <si>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</si>
  <si>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</si>
  <si>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</si>
  <si>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</si>
  <si>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</si>
  <si>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</si>
  <si>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</si>
  <si>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</si>
  <si>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</si>
  <si>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</si>
  <si>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</si>
  <si>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</si>
  <si>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</si>
  <si>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</si>
  <si>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</si>
  <si>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</si>
  <si>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</si>
  <si>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</si>
  <si>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</si>
  <si>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</si>
  <si>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</si>
  <si>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</si>
  <si>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</si>
  <si>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</si>
  <si>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</si>
  <si>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</si>
  <si>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</si>
  <si>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</si>
  <si>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</si>
  <si>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</si>
  <si>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</si>
  <si>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</si>
  <si>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</si>
  <si>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</si>
  <si>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</si>
  <si>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</si>
  <si>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</si>
  <si>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</si>
  <si>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</si>
  <si>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</si>
  <si>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</si>
  <si>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</si>
  <si>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</si>
  <si>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</si>
  <si>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</si>
  <si>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</si>
  <si>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</si>
  <si>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</si>
  <si>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</si>
  <si>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</si>
  <si>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</si>
  <si>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</si>
  <si>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</si>
  <si>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</si>
  <si>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</si>
  <si>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</si>
  <si>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</si>
  <si>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</si>
  <si>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</si>
  <si>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</si>
  <si>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</si>
  <si>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</si>
  <si>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</si>
  <si>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</si>
  <si>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</si>
  <si>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</si>
  <si>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</si>
  <si>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</si>
  <si>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</si>
  <si>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</si>
  <si>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</si>
  <si>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</si>
  <si>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</si>
  <si>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</si>
  <si>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</si>
  <si>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</si>
  <si>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</si>
  <si>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</si>
  <si>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</si>
  <si>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</si>
  <si>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</si>
  <si>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</si>
  <si>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</si>
  <si>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</si>
  <si>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</si>
  <si>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</si>
  <si>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</si>
  <si>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</si>
  <si>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</si>
  <si>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</si>
  <si>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</si>
  <si>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</si>
  <si>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</si>
  <si>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</si>
  <si>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</si>
  <si>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</si>
  <si>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</si>
  <si>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</si>
  <si>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</si>
  <si>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</si>
  <si>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</si>
  <si>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</si>
  <si>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</si>
  <si>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</si>
  <si>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</si>
  <si>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</si>
  <si>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</si>
  <si>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</si>
  <si>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</si>
  <si>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</si>
  <si>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</si>
  <si>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</si>
  <si>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</si>
  <si>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</si>
  <si>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</si>
  <si>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</si>
  <si>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</si>
  <si>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</si>
  <si>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</si>
  <si>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</si>
  <si>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</si>
  <si>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</si>
  <si>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</si>
  <si>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</si>
  <si>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</si>
  <si>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</si>
  <si>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</si>
  <si>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</si>
  <si>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</si>
  <si>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</si>
  <si>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</si>
  <si>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</si>
  <si>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</si>
  <si>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</si>
  <si>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</si>
  <si>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</si>
  <si>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</si>
  <si>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</si>
  <si>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</si>
  <si>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</si>
  <si>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</si>
  <si>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</si>
  <si>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</si>
  <si>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</si>
  <si>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</si>
  <si>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</si>
  <si>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</si>
  <si>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</si>
  <si>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</si>
  <si>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</si>
  <si>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</si>
  <si>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</si>
  <si>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</si>
  <si>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</si>
  <si>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</si>
  <si>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</si>
  <si>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</si>
  <si>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</si>
  <si>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</si>
  <si>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</si>
  <si>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</si>
  <si>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</si>
  <si>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</si>
  <si>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</si>
  <si>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</si>
  <si>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</si>
  <si>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</si>
  <si>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</si>
  <si>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</si>
  <si>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</si>
  <si>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</si>
  <si>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</si>
  <si>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</si>
  <si>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</si>
  <si>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</si>
  <si>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</si>
  <si>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</si>
  <si>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</si>
  <si>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</si>
  <si>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</si>
  <si>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</si>
  <si>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</si>
  <si>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</si>
  <si>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</si>
  <si>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</si>
  <si>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</si>
  <si>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</si>
  <si>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</si>
  <si>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</si>
  <si>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</si>
  <si>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</si>
  <si>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</si>
  <si>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</si>
  <si>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</si>
  <si>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</si>
  <si>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</si>
  <si>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</si>
  <si>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</si>
  <si>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</si>
  <si>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</si>
  <si>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</si>
  <si>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</si>
  <si>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</si>
  <si>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</si>
  <si>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</si>
  <si>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</si>
  <si>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</si>
  <si>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</si>
  <si>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</si>
  <si>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</si>
  <si>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</si>
  <si>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</si>
  <si>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</si>
  <si>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</si>
  <si>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</si>
  <si>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</si>
  <si>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</si>
  <si>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</si>
  <si>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</si>
  <si>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</si>
  <si>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</si>
  <si>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</si>
  <si>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</si>
  <si>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</si>
  <si>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</si>
  <si>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</si>
  <si>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</si>
  <si>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</si>
  <si>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</si>
  <si>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</si>
  <si>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</si>
  <si>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</si>
  <si>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</si>
  <si>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</si>
  <si>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</si>
  <si>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</si>
  <si>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</si>
  <si>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</si>
  <si>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</si>
  <si>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</si>
  <si>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</si>
  <si>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</si>
  <si>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</si>
  <si>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</si>
  <si>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</si>
  <si>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</si>
  <si>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</si>
  <si>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</si>
  <si>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</si>
  <si>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</si>
  <si>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</si>
  <si>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</si>
  <si>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</si>
  <si>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</si>
  <si>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</si>
  <si>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</si>
  <si>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</si>
  <si>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</si>
  <si>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</si>
  <si>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</si>
  <si>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</si>
  <si>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</si>
  <si>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</si>
  <si>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</si>
  <si>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</si>
  <si>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</si>
  <si>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</si>
  <si>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</si>
  <si>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</si>
  <si>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</si>
  <si>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</si>
  <si>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</si>
  <si>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</si>
  <si>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</si>
  <si>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</si>
  <si>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</si>
  <si>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</si>
  <si>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</si>
  <si>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</si>
  <si>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</si>
  <si>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</si>
  <si>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</si>
  <si>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</si>
  <si>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</si>
  <si>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</si>
  <si>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</si>
  <si>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</si>
  <si>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</si>
  <si>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</si>
  <si>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</si>
  <si>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</si>
  <si>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</si>
  <si>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</si>
  <si>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</si>
  <si>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</si>
  <si>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</si>
  <si>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</si>
  <si>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</si>
  <si>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</si>
  <si>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</si>
  <si>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</si>
  <si>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</si>
  <si>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</si>
  <si>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</si>
  <si>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</si>
  <si>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</si>
  <si>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</si>
  <si>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</si>
  <si>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</si>
  <si>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</si>
  <si>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</si>
  <si>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</si>
  <si>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</si>
  <si>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</si>
  <si>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</si>
  <si>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</si>
  <si>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</si>
  <si>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</si>
  <si>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</si>
  <si>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</si>
  <si>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</si>
  <si>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</si>
  <si>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</si>
  <si>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</si>
  <si>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</si>
  <si>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</si>
  <si>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</si>
  <si>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</si>
  <si>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</si>
  <si>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</si>
  <si>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</si>
  <si>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</si>
  <si>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</si>
  <si>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</si>
  <si>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</si>
  <si>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</si>
  <si>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</si>
  <si>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</si>
  <si>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</si>
  <si>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</si>
  <si>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</si>
  <si>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</si>
  <si>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</si>
  <si>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</si>
  <si>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</si>
  <si>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</si>
  <si>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</si>
  <si>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</si>
  <si>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</si>
  <si>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</si>
  <si>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</si>
  <si>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</si>
  <si>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</si>
  <si>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</si>
  <si>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</si>
  <si>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</si>
  <si>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</si>
  <si>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</si>
  <si>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</si>
  <si>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</si>
  <si>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</si>
  <si>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</si>
  <si>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</si>
  <si>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</si>
  <si>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</si>
  <si>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</si>
  <si>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</si>
  <si>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</si>
  <si>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</si>
  <si>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</si>
  <si>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</si>
  <si>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</si>
  <si>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</si>
  <si>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</si>
  <si>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</si>
  <si>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</si>
  <si>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</si>
  <si>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</si>
  <si>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</si>
  <si>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</si>
  <si>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</si>
  <si>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</si>
  <si>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</si>
  <si>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</si>
  <si>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</si>
  <si>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</si>
  <si>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</si>
  <si>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</si>
  <si>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</si>
  <si>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</si>
  <si>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</si>
  <si>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</si>
  <si>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</si>
  <si>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</si>
  <si>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</si>
  <si>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</si>
  <si>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</si>
  <si>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</si>
  <si>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</si>
  <si>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</si>
  <si>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</si>
  <si>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</si>
  <si>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</si>
  <si>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</si>
  <si>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</si>
  <si>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</si>
  <si>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</si>
  <si>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</si>
  <si>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</si>
  <si>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</si>
  <si>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</si>
  <si>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</si>
  <si>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</si>
  <si>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</si>
  <si>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</si>
  <si>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</si>
  <si>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</si>
  <si>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</si>
  <si>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</si>
  <si>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</si>
  <si>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</si>
  <si>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</si>
  <si>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</si>
  <si>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</si>
  <si>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</si>
  <si>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</si>
  <si>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</si>
  <si>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</si>
  <si>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</si>
  <si>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</si>
  <si>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</si>
  <si>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</si>
  <si>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</si>
  <si>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</si>
  <si>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</si>
  <si>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</si>
  <si>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</si>
  <si>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</si>
  <si>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</si>
  <si>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</si>
  <si>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</si>
  <si>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</si>
  <si>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</si>
  <si>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</si>
  <si>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</si>
  <si>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</si>
  <si>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</si>
  <si>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</si>
  <si>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</si>
  <si>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</si>
  <si>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</si>
  <si>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</si>
  <si>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</si>
  <si>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</si>
  <si>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</si>
  <si>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</si>
  <si>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</si>
  <si>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</si>
  <si>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</si>
  <si>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</si>
  <si>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</si>
  <si>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</si>
  <si>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</si>
  <si>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</si>
  <si>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</si>
  <si>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</si>
  <si>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</si>
  <si>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</si>
  <si>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</si>
  <si>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</si>
  <si>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</si>
  <si>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</si>
  <si>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</si>
  <si>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</si>
  <si>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</si>
  <si>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</si>
  <si>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</si>
  <si>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</si>
  <si>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</si>
  <si>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</si>
  <si>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</si>
  <si>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</si>
  <si>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</si>
  <si>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</si>
  <si>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</si>
  <si>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</si>
  <si>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</si>
  <si>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</si>
  <si>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</si>
  <si>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</si>
  <si>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</si>
  <si>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</si>
  <si>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</si>
  <si>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</si>
  <si>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</si>
  <si>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</si>
  <si>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</si>
  <si>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</si>
  <si>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</si>
  <si>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</si>
  <si>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</si>
  <si>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</si>
  <si>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</si>
  <si>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</si>
  <si>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</si>
  <si>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</si>
  <si>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</si>
  <si>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</si>
  <si>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</si>
  <si>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</si>
  <si>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</si>
  <si>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</si>
  <si>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</si>
  <si>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</si>
  <si>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</si>
  <si>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</si>
  <si>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</si>
  <si>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</si>
  <si>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</si>
  <si>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</si>
  <si>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</si>
  <si>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</si>
  <si>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</si>
  <si>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</si>
  <si>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</si>
  <si>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</si>
  <si>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</si>
  <si>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</si>
  <si>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</si>
  <si>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</si>
  <si>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</si>
  <si>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</si>
  <si>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</si>
  <si>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</si>
  <si>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</si>
  <si>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</si>
  <si>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</si>
  <si>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</si>
  <si>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</si>
  <si>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</si>
  <si>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</si>
  <si>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</si>
  <si>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</si>
  <si>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</si>
  <si>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</si>
  <si>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</si>
  <si>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</si>
  <si>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</si>
  <si>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</si>
  <si>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</si>
  <si>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</si>
  <si>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</si>
  <si>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</si>
  <si>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</si>
  <si>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</si>
  <si>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</si>
  <si>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</si>
  <si>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</si>
  <si>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</si>
  <si>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</si>
  <si>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</si>
  <si>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</si>
  <si>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</si>
  <si>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</si>
  <si>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</si>
  <si>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</si>
  <si>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</si>
  <si>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</si>
  <si>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</si>
  <si>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</si>
  <si>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</si>
  <si>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</si>
  <si>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</si>
  <si>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</si>
  <si>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</si>
  <si>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</si>
  <si>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</si>
  <si>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</si>
  <si>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</si>
  <si>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</si>
  <si>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</si>
  <si>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</si>
  <si>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</si>
  <si>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</si>
  <si>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</si>
  <si>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</si>
  <si>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</si>
  <si>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</si>
  <si>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</si>
  <si>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</si>
  <si>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</si>
  <si>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</si>
  <si>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</si>
  <si>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</si>
  <si>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</si>
  <si>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</si>
  <si>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</si>
  <si>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</si>
  <si>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</si>
  <si>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</si>
  <si>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</si>
  <si>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</si>
  <si>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</si>
  <si>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</si>
  <si>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</si>
  <si>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</si>
  <si>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</si>
  <si>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</si>
  <si>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</si>
  <si>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</si>
  <si>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</si>
  <si>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</si>
  <si>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</si>
  <si>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</si>
  <si>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</si>
  <si>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</si>
  <si>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</si>
  <si>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</si>
  <si>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</si>
  <si>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</si>
  <si>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</si>
  <si>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</si>
  <si>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</si>
  <si>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</si>
  <si>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</si>
  <si>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</si>
  <si>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</si>
  <si>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</si>
  <si>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</si>
  <si>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</si>
  <si>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</si>
  <si>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</si>
  <si>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</si>
  <si>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</si>
  <si>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</si>
  <si>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</si>
  <si>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</si>
  <si>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</si>
  <si>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</si>
  <si>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</si>
  <si>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</si>
  <si>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</si>
  <si>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</si>
  <si>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</si>
  <si>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</si>
  <si>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</si>
  <si>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</si>
  <si>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</si>
  <si>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</si>
  <si>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</si>
  <si>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</si>
  <si>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</si>
  <si>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</si>
  <si>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</si>
  <si>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</si>
  <si>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</si>
  <si>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</si>
  <si>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</si>
  <si>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</si>
  <si>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</si>
  <si>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</si>
  <si>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</si>
  <si>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</si>
  <si>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</si>
  <si>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</si>
  <si>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</si>
  <si>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</si>
  <si>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</si>
  <si>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</si>
  <si>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</si>
  <si>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</si>
  <si>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</si>
  <si>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</si>
  <si>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</si>
  <si>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</si>
  <si>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</si>
  <si>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</si>
  <si>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</si>
  <si>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</si>
  <si>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</si>
  <si>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</si>
  <si>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</si>
  <si>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</si>
  <si>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</si>
  <si>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</si>
  <si>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</si>
  <si>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</si>
  <si>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</si>
  <si>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</si>
  <si>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</si>
  <si>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</si>
  <si>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</si>
  <si>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</si>
  <si>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</si>
  <si>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</si>
  <si>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</si>
  <si>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</si>
  <si>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</si>
  <si>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</si>
  <si>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</si>
  <si>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</si>
  <si>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</si>
  <si>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</si>
  <si>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</si>
  <si>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</si>
  <si>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</si>
  <si>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</si>
  <si>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</si>
  <si>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</si>
  <si>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</si>
  <si>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</si>
  <si>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</si>
  <si>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</si>
  <si>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</si>
  <si>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</si>
  <si>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</si>
  <si>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</si>
  <si>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</si>
  <si>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</si>
  <si>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</si>
  <si>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</si>
  <si>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</si>
  <si>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</si>
  <si>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</si>
  <si>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</si>
  <si>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</si>
  <si>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</si>
  <si>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</si>
  <si>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</si>
  <si>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</si>
  <si>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</si>
  <si>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</si>
  <si>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</si>
  <si>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</si>
  <si>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</si>
  <si>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</si>
  <si>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</si>
  <si>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</si>
  <si>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</si>
  <si>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</si>
  <si>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</si>
  <si>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</si>
  <si>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</si>
  <si>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</si>
  <si>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</si>
  <si>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</si>
  <si>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</si>
  <si>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</si>
  <si>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</si>
  <si>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</si>
  <si>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</si>
  <si>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</si>
  <si>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</si>
  <si>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</si>
  <si>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</si>
  <si>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</si>
  <si>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</si>
  <si>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</si>
  <si>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</si>
  <si>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</si>
  <si>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</si>
  <si>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</si>
  <si>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</si>
  <si>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</si>
  <si>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</si>
  <si>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</si>
  <si>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</si>
  <si>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</si>
  <si>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</si>
  <si>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</si>
  <si>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</si>
  <si>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</si>
  <si>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</si>
  <si>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</si>
  <si>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</si>
  <si>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</si>
  <si>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</si>
  <si>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</si>
  <si>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</si>
  <si>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</si>
  <si>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</si>
  <si>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</si>
  <si>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</si>
  <si>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</si>
  <si>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</si>
  <si>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</si>
  <si>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</si>
  <si>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</si>
  <si>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</si>
  <si>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</si>
  <si>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</si>
  <si>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</si>
  <si>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</si>
  <si>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</si>
  <si>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</si>
  <si>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</si>
  <si>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</si>
  <si>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</si>
  <si>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</si>
  <si>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</si>
  <si>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</si>
  <si>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</si>
  <si>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</si>
  <si>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</si>
  <si>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</si>
  <si>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</si>
  <si>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</si>
  <si>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</si>
  <si>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</si>
  <si>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</si>
  <si>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</si>
  <si>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</si>
  <si>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</si>
  <si>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</si>
  <si>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</si>
  <si>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</si>
  <si>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</si>
  <si>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</si>
  <si>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</si>
  <si>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</si>
  <si>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</si>
  <si>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</si>
  <si>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</si>
  <si>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</si>
  <si>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</si>
  <si>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</si>
  <si>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</si>
  <si>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</si>
  <si>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</si>
  <si>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</si>
  <si>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</si>
  <si>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</si>
  <si>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</si>
  <si>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</si>
  <si>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</si>
  <si>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</si>
  <si>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</si>
  <si>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</si>
  <si>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</si>
  <si>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</si>
  <si>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</si>
  <si>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</si>
  <si>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</si>
  <si>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</si>
  <si>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</si>
  <si>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</si>
  <si>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</si>
  <si>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</si>
  <si>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</si>
  <si>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</si>
  <si>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</si>
  <si>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</si>
  <si>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</si>
  <si>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</si>
  <si>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</si>
  <si>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</si>
  <si>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</si>
  <si>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</si>
  <si>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</si>
  <si>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</si>
  <si>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</si>
  <si>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</si>
  <si>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</si>
  <si>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</si>
  <si>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</si>
  <si>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</si>
  <si>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</si>
  <si>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</si>
  <si>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</si>
  <si>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</si>
  <si>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</si>
  <si>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</si>
  <si>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</si>
  <si>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</si>
  <si>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</si>
  <si>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</si>
  <si>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</si>
  <si>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</si>
  <si>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</si>
  <si>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</si>
  <si>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</si>
  <si>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</si>
  <si>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</si>
  <si>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</si>
  <si>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</si>
  <si>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</si>
  <si>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</si>
  <si>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</si>
  <si>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</si>
  <si>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</si>
  <si>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</si>
  <si>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</si>
  <si>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</si>
  <si>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</si>
  <si>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</si>
  <si>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</si>
  <si>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</si>
  <si>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</si>
  <si>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</si>
  <si>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</si>
  <si>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</si>
  <si>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</si>
  <si>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</si>
  <si>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</si>
  <si>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</si>
  <si>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</si>
  <si>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</si>
  <si>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</si>
  <si>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</si>
  <si>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</si>
  <si>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</si>
  <si>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</si>
  <si>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</si>
  <si>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</si>
  <si>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</si>
  <si>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</si>
  <si>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</si>
  <si>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</si>
  <si>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</si>
  <si>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</si>
  <si>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</si>
  <si>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</si>
  <si>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</si>
  <si>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</si>
  <si>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</si>
  <si>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</si>
  <si>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</si>
  <si>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</si>
  <si>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</si>
  <si>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</si>
  <si>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</si>
  <si>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</si>
  <si>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</si>
  <si>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</si>
  <si>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</si>
  <si>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</si>
  <si>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</si>
  <si>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</si>
  <si>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</si>
  <si>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</si>
  <si>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</si>
  <si>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</si>
  <si>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</si>
  <si>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</si>
  <si>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</si>
  <si>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</si>
  <si>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</si>
  <si>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</si>
  <si>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</si>
  <si>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</si>
  <si>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</si>
  <si>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</si>
  <si>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</si>
  <si>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</si>
  <si>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</si>
  <si>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</si>
  <si>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</si>
  <si>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</si>
  <si>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</si>
  <si>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</si>
  <si>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</si>
  <si>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</si>
  <si>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</si>
  <si>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</si>
  <si>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</si>
  <si>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</si>
  <si>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</si>
  <si>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</si>
  <si>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</si>
  <si>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</si>
  <si>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</si>
  <si>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</si>
  <si>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</si>
  <si>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</si>
  <si>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</si>
  <si>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</si>
  <si>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</si>
  <si>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</si>
  <si>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</si>
  <si>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</si>
  <si>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</si>
  <si>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</si>
  <si>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</si>
  <si>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</si>
  <si>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</si>
  <si>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</si>
  <si>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</si>
  <si>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</si>
  <si>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</si>
  <si>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</si>
  <si>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</si>
  <si>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</si>
  <si>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</si>
  <si>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</si>
  <si>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</si>
  <si>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</si>
  <si>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</si>
  <si>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</si>
  <si>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</si>
  <si>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</si>
  <si>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</si>
  <si>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</si>
  <si>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</si>
  <si>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</si>
  <si>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</si>
  <si>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</si>
  <si>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</si>
  <si>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</si>
  <si>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</si>
  <si>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</si>
  <si>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</si>
  <si>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</si>
  <si>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</si>
  <si>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</si>
  <si>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</si>
  <si>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</si>
  <si>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</si>
  <si>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</si>
  <si>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</si>
  <si>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</si>
  <si>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</si>
  <si>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</si>
  <si>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</si>
  <si>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</si>
  <si>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</si>
  <si>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</si>
  <si>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</si>
  <si>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</si>
  <si>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</si>
  <si>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</si>
  <si>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</si>
  <si>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</si>
  <si>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</si>
  <si>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</si>
  <si>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</si>
  <si>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</si>
  <si>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</si>
  <si>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</si>
  <si>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</si>
  <si>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</si>
  <si>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</si>
  <si>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</si>
  <si>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</si>
  <si>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</si>
  <si>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</si>
  <si>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</si>
  <si>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</si>
  <si>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</si>
  <si>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</si>
  <si>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</si>
  <si>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</si>
  <si>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</si>
  <si>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</si>
  <si>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</si>
  <si>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</si>
  <si>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</si>
  <si>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</si>
  <si>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</si>
  <si>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</si>
  <si>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</si>
  <si>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</si>
  <si>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</si>
  <si>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</si>
  <si>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</si>
  <si>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</si>
  <si>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</si>
  <si>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</si>
  <si>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</si>
  <si>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</si>
  <si>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</si>
  <si>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</si>
  <si>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</si>
  <si>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</si>
  <si>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</si>
  <si>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</si>
  <si>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</si>
  <si>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</si>
  <si>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</si>
  <si>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</si>
  <si>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</si>
  <si>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</si>
  <si>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</si>
  <si>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</si>
  <si>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</si>
  <si>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</si>
  <si>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</si>
  <si>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</si>
  <si>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</si>
  <si>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</si>
  <si>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</si>
  <si>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</si>
  <si>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</si>
  <si>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</si>
  <si>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</si>
  <si>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</si>
  <si>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</si>
  <si>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</si>
  <si>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</si>
  <si>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</si>
  <si>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</si>
  <si>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</si>
  <si>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</si>
  <si>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</si>
  <si>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</si>
  <si>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</si>
  <si>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</si>
  <si>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</si>
  <si>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</si>
  <si>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</si>
  <si>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</si>
  <si>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</si>
  <si>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</si>
  <si>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</si>
  <si>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</si>
  <si>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</si>
  <si>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</si>
  <si>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</si>
  <si>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</si>
  <si>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</si>
  <si>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</si>
  <si>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</si>
  <si>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</si>
  <si>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</si>
  <si>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</si>
  <si>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</si>
  <si>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</si>
  <si>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</si>
  <si>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</si>
  <si>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</si>
  <si>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</si>
  <si>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</si>
  <si>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</si>
  <si>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</si>
  <si>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</si>
  <si>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</si>
  <si>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</si>
  <si>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</si>
  <si>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</si>
  <si>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</si>
  <si>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</si>
  <si>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</si>
  <si>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</si>
  <si>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</si>
  <si>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</si>
  <si>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</si>
  <si>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</si>
  <si>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</si>
  <si>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</si>
  <si>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</si>
  <si>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</si>
  <si>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</si>
  <si>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</si>
  <si>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</si>
  <si>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</si>
  <si>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</si>
  <si>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</si>
  <si>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</si>
  <si>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</si>
  <si>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</si>
  <si>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</si>
  <si>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</si>
  <si>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</si>
  <si>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</si>
  <si>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</si>
  <si>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</si>
  <si>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</si>
  <si>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</si>
  <si>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</si>
  <si>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</si>
  <si>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</si>
  <si>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</si>
  <si>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</si>
  <si>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</si>
  <si>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</si>
  <si>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</si>
  <si>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</si>
  <si>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</si>
  <si>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</si>
  <si>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</si>
  <si>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</si>
  <si>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</si>
  <si>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</si>
  <si>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</si>
  <si>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</si>
  <si>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</si>
  <si>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</si>
  <si>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</si>
  <si>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</si>
  <si>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</si>
  <si>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</si>
  <si>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</si>
  <si>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</si>
  <si>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</si>
  <si>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</si>
  <si>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</si>
  <si>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</si>
  <si>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</si>
  <si>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</si>
  <si>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</si>
  <si>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</si>
  <si>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</si>
  <si>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</si>
  <si>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</si>
  <si>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</si>
  <si>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</si>
  <si>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</si>
  <si>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</si>
  <si>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</si>
  <si>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</si>
  <si>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</si>
  <si>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</si>
  <si>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</si>
  <si>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</si>
  <si>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</si>
  <si>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</si>
  <si>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</si>
  <si>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</si>
  <si>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</si>
  <si>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</si>
  <si>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</si>
  <si>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</si>
  <si>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</si>
  <si>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</si>
  <si>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</si>
  <si>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</si>
  <si>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</si>
  <si>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</si>
  <si>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</si>
  <si>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</si>
  <si>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</si>
  <si>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</si>
  <si>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</si>
  <si>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</si>
  <si>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</si>
  <si>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</si>
  <si>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</si>
  <si>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</si>
  <si>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</si>
  <si>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</si>
  <si>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</si>
  <si>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</si>
  <si>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</si>
  <si>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</si>
  <si>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</si>
  <si>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</si>
  <si>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</si>
  <si>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</si>
  <si>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</si>
  <si>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</si>
  <si>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</si>
  <si>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</si>
  <si>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</si>
  <si>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</si>
  <si>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</si>
  <si>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</si>
  <si>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</si>
  <si>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</si>
  <si>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</si>
  <si>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</si>
  <si>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</si>
  <si>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</si>
  <si>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</si>
  <si>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</si>
  <si>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</si>
  <si>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</si>
  <si>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</si>
  <si>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</si>
  <si>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</si>
  <si>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</si>
  <si>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</si>
  <si>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</si>
  <si>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</si>
  <si>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</si>
  <si>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</si>
  <si>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</si>
  <si>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</si>
  <si>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</si>
  <si>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</si>
  <si>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</si>
  <si>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</si>
  <si>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</si>
  <si>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</si>
  <si>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</si>
  <si>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</si>
  <si>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</si>
  <si>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</si>
  <si>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</si>
  <si>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</si>
  <si>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</si>
  <si>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</si>
  <si>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</si>
  <si>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</si>
  <si>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</si>
  <si>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</si>
  <si>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</si>
  <si>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</si>
  <si>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</si>
  <si>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</si>
  <si>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</si>
  <si>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</si>
  <si>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</si>
  <si>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</si>
  <si>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</si>
  <si>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</si>
  <si>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</si>
  <si>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</si>
  <si>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</si>
  <si>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</si>
  <si>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</si>
  <si>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</si>
  <si>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</si>
  <si>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</si>
  <si>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</si>
  <si>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</si>
  <si>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</si>
  <si>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</si>
  <si>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</si>
  <si>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</si>
  <si>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</si>
  <si>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</si>
  <si>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</si>
  <si>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</si>
  <si>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</si>
  <si>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</si>
  <si>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</si>
  <si>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</si>
  <si>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</si>
  <si>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</si>
  <si>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</si>
  <si>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</si>
  <si>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</si>
  <si>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</si>
  <si>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</si>
  <si>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</si>
  <si>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</si>
  <si>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</si>
  <si>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</si>
  <si>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</si>
  <si>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</si>
  <si>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</si>
  <si>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</si>
  <si>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</si>
  <si>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</si>
  <si>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</si>
  <si>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</si>
  <si>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</si>
  <si>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</si>
  <si>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</si>
  <si>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</si>
  <si>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</si>
  <si>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</si>
  <si>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</si>
  <si>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</si>
  <si>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</si>
  <si>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</si>
  <si>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</si>
  <si>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</si>
  <si>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</si>
  <si>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</si>
  <si>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</si>
  <si>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</si>
  <si>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</si>
  <si>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</si>
  <si>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</si>
  <si>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</si>
  <si>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</si>
  <si>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</si>
  <si>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</si>
  <si>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</si>
  <si>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</si>
  <si>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</si>
  <si>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</si>
  <si>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</si>
  <si>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</si>
  <si>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</si>
  <si>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</si>
  <si>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</si>
  <si>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</si>
  <si>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</si>
  <si>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</si>
  <si>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</si>
  <si>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</si>
  <si>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</si>
  <si>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</si>
  <si>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</si>
  <si>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</si>
  <si>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</si>
  <si>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</si>
  <si>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</si>
  <si>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</si>
  <si>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</si>
  <si>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</si>
  <si>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</si>
  <si>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</si>
  <si>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</si>
  <si>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</si>
  <si>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</si>
  <si>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</si>
  <si>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</si>
  <si>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</si>
  <si>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</si>
  <si>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</si>
  <si>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</si>
  <si>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</si>
  <si>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</si>
  <si>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</si>
  <si>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</si>
  <si>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</si>
  <si>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</si>
  <si>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</si>
  <si>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</si>
  <si>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</si>
  <si>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</si>
  <si>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</si>
  <si>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</si>
  <si>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</si>
  <si>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</si>
  <si>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</si>
  <si>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</si>
  <si>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</si>
  <si>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</si>
  <si>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</si>
  <si>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</si>
  <si>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</si>
  <si>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</si>
  <si>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</si>
  <si>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</si>
  <si>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</si>
  <si>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</si>
  <si>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</si>
  <si>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</si>
  <si>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</si>
  <si>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</si>
  <si>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</si>
  <si>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</si>
  <si>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</si>
  <si>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</si>
  <si>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</si>
  <si>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</si>
  <si>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</si>
  <si>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</si>
  <si>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</si>
  <si>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</si>
  <si>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</si>
  <si>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</si>
  <si>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</si>
  <si>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</si>
  <si>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</si>
  <si>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</si>
  <si>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</si>
  <si>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</si>
  <si>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</si>
  <si>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</si>
  <si>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</si>
  <si>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</si>
  <si>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</si>
  <si>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</si>
  <si>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</si>
  <si>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</si>
  <si>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</si>
  <si>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</si>
  <si>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</si>
  <si>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</si>
  <si>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</si>
  <si>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</si>
  <si>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</si>
  <si>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</si>
  <si>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</si>
  <si>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</si>
  <si>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</si>
  <si>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</si>
  <si>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</si>
  <si>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</si>
  <si>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</si>
  <si>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</si>
  <si>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</si>
  <si>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</si>
  <si>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</si>
  <si>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</si>
  <si>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</si>
  <si>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</si>
  <si>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</si>
  <si>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</si>
  <si>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</si>
  <si>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</si>
  <si>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</si>
  <si>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</si>
  <si>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</si>
  <si>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</si>
  <si>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</si>
  <si>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</si>
  <si>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</si>
  <si>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</si>
  <si>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</si>
  <si>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</si>
  <si>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</si>
  <si>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</si>
  <si>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</si>
  <si>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</si>
  <si>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</si>
  <si>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</si>
  <si>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</si>
  <si>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</si>
  <si>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</si>
  <si>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</si>
  <si>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</si>
  <si>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</si>
  <si>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</si>
  <si>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</si>
  <si>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</si>
  <si>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</si>
  <si>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</si>
  <si>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</si>
  <si>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</si>
  <si>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</si>
  <si>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</si>
  <si>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</si>
  <si>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</si>
  <si>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</si>
  <si>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</si>
  <si>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</si>
  <si>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</si>
  <si>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</si>
  <si>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</si>
  <si>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</si>
  <si>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</si>
  <si>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</si>
  <si>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</si>
  <si>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</si>
  <si>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</si>
  <si>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</si>
  <si>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</si>
  <si>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</si>
  <si>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</si>
  <si>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</si>
  <si>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</si>
  <si>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</si>
  <si>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</si>
  <si>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</si>
  <si>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</si>
  <si>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</si>
  <si>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</si>
  <si>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</si>
  <si>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</si>
  <si>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</si>
  <si>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</si>
  <si>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</si>
  <si>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</si>
  <si>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</si>
  <si>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</si>
  <si>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</si>
  <si>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</si>
  <si>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</si>
  <si>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</si>
  <si>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</si>
  <si>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</si>
  <si>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</si>
  <si>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</si>
  <si>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</si>
  <si>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</si>
  <si>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</si>
  <si>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</si>
  <si>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</si>
  <si>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</si>
  <si>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</si>
  <si>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</si>
  <si>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</si>
  <si>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</si>
  <si>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</si>
  <si>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</si>
  <si>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</si>
  <si>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</si>
  <si>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</si>
  <si>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</si>
  <si>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</si>
  <si>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</si>
  <si>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</si>
  <si>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</si>
  <si>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</si>
  <si>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</si>
  <si>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</si>
  <si>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</si>
  <si>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</si>
  <si>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</si>
  <si>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</si>
  <si>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</si>
  <si>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</si>
  <si>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</si>
  <si>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</si>
  <si>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</si>
  <si>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</si>
  <si>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</si>
  <si>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</si>
  <si>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</si>
  <si>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</si>
  <si>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</si>
  <si>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</si>
  <si>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</si>
  <si>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</si>
  <si>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</si>
  <si>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</si>
  <si>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</si>
  <si>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</si>
  <si>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</si>
  <si>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</si>
  <si>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</si>
  <si>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</si>
  <si>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</si>
  <si>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</si>
  <si>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</si>
  <si>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</si>
  <si>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</si>
  <si>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</si>
  <si>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</si>
  <si>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</si>
  <si>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</si>
  <si>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</si>
  <si>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</si>
  <si>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</si>
  <si>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</si>
  <si>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</si>
  <si>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</si>
  <si>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</si>
  <si>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</si>
  <si>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</si>
  <si>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</si>
  <si>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</si>
  <si>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</si>
  <si>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</si>
  <si>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</si>
  <si>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</si>
  <si>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</si>
  <si>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</si>
  <si>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</si>
  <si>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</si>
  <si>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</si>
  <si>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</si>
  <si>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</si>
  <si>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</si>
  <si>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</si>
  <si>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</si>
  <si>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</si>
  <si>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</si>
  <si>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</si>
  <si>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</si>
  <si>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</si>
  <si>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</si>
  <si>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</si>
  <si>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</si>
  <si>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</si>
  <si>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</si>
  <si>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</si>
  <si>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</si>
  <si>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</si>
  <si>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</si>
  <si>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</si>
  <si>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</si>
  <si>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</si>
  <si>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</si>
  <si>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</si>
  <si>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</si>
  <si>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</si>
  <si>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</si>
  <si>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</si>
  <si>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</si>
  <si>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</si>
  <si>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</si>
  <si>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</si>
  <si>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</si>
  <si>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</si>
  <si>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</si>
  <si>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</si>
  <si>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</si>
  <si>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</si>
  <si>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</si>
  <si>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</si>
  <si>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</si>
  <si>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</si>
  <si>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</si>
  <si>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</si>
  <si>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</si>
  <si>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</si>
  <si>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</si>
  <si>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</si>
  <si>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</si>
  <si>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</si>
  <si>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</si>
  <si>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</si>
  <si>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</si>
  <si>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</si>
  <si>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</si>
  <si>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</si>
  <si>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</si>
  <si>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</si>
  <si>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</si>
  <si>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</si>
  <si>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</si>
  <si>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</si>
  <si>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</si>
  <si>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</si>
  <si>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</si>
  <si>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</si>
  <si>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</si>
  <si>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</si>
  <si>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</si>
  <si>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</si>
  <si>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</si>
  <si>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</si>
  <si>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</si>
  <si>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</si>
  <si>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</si>
  <si>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</si>
  <si>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</si>
  <si>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</si>
  <si>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</si>
  <si>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</si>
  <si>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</si>
  <si>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</si>
  <si>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</si>
  <si>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</si>
  <si>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</si>
  <si>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</si>
  <si>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</si>
  <si>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</si>
  <si>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</si>
  <si>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</si>
  <si>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</si>
  <si>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</si>
  <si>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</si>
  <si>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</si>
  <si>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</si>
  <si>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</si>
  <si>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</si>
  <si>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</si>
  <si>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</si>
  <si>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</si>
  <si>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</si>
  <si>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</si>
  <si>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</si>
  <si>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</si>
  <si>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</si>
  <si>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</si>
  <si>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</si>
  <si>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</si>
  <si>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</si>
  <si>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</si>
  <si>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</si>
  <si>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</si>
  <si>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</si>
  <si>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</si>
  <si>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</si>
  <si>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</si>
  <si>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</si>
  <si>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</si>
  <si>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</si>
  <si>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</si>
  <si>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</si>
  <si>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</si>
  <si>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</si>
  <si>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</si>
  <si>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</si>
  <si>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</si>
  <si>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</si>
  <si>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</si>
  <si>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</si>
  <si>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</si>
  <si>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</si>
  <si>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</si>
  <si>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</si>
  <si>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</si>
  <si>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</si>
  <si>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</si>
  <si>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</si>
  <si>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</si>
  <si>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</si>
  <si>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</si>
  <si>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</si>
  <si>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</si>
  <si>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</si>
  <si>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</si>
  <si>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</si>
  <si>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</si>
  <si>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</si>
  <si>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</si>
  <si>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</si>
  <si>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</si>
  <si>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</si>
  <si>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</si>
  <si>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</si>
  <si>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</si>
  <si>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</si>
  <si>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</si>
  <si>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</si>
  <si>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</si>
  <si>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</si>
  <si>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</si>
  <si>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</si>
  <si>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</si>
  <si>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</si>
  <si>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</si>
  <si>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</si>
  <si>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</si>
  <si>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</si>
  <si>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</si>
  <si>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</si>
  <si>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</si>
  <si>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</si>
  <si>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</si>
  <si>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</si>
  <si>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</si>
  <si>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</si>
  <si>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</si>
  <si>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</si>
  <si>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</si>
  <si>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</si>
  <si>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</si>
  <si>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</si>
  <si>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</si>
  <si>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</si>
  <si>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</si>
  <si>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</si>
  <si>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</si>
  <si>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</si>
  <si>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</si>
  <si>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</si>
  <si>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</si>
  <si>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</si>
  <si>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</si>
  <si>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</si>
  <si>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</si>
  <si>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</si>
  <si>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</si>
  <si>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</si>
  <si>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</si>
  <si>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</si>
  <si>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</si>
  <si>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</si>
  <si>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</si>
  <si>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</si>
  <si>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</si>
  <si>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</si>
  <si>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</si>
  <si>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</si>
  <si>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</si>
  <si>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</si>
  <si>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</si>
  <si>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</si>
  <si>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</si>
  <si>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</si>
  <si>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</si>
  <si>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</si>
  <si>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</si>
  <si>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</si>
  <si>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</si>
  <si>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</si>
  <si>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</si>
  <si>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</si>
  <si>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</si>
  <si>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</si>
  <si>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</si>
  <si>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</si>
  <si>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</si>
  <si>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</si>
  <si>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</si>
  <si>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</si>
  <si>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</si>
  <si>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</si>
  <si>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</si>
  <si>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</si>
  <si>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</si>
  <si>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</si>
  <si>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</si>
  <si>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</si>
  <si>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</si>
  <si>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</si>
  <si>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</si>
  <si>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</si>
  <si>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</si>
  <si>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</si>
  <si>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</si>
  <si>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</si>
  <si>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</si>
  <si>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</si>
  <si>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</si>
  <si>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</si>
  <si>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</si>
  <si>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</si>
  <si>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</si>
  <si>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</si>
  <si>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</si>
  <si>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</si>
  <si>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</si>
  <si>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</si>
  <si>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</si>
  <si>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</si>
  <si>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</si>
  <si>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</si>
  <si>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</si>
  <si>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</si>
  <si>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</si>
  <si>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</si>
  <si>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</si>
  <si>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</si>
  <si>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</si>
  <si>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</si>
  <si>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</si>
  <si>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</si>
  <si>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</si>
  <si>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</si>
  <si>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</si>
  <si>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</si>
  <si>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</si>
  <si>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</si>
  <si>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</si>
  <si>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</si>
  <si>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</si>
  <si>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</si>
  <si>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</si>
  <si>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</si>
  <si>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</si>
  <si>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</si>
  <si>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</si>
  <si>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</si>
  <si>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</si>
  <si>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</si>
  <si>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</si>
  <si>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</si>
  <si>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</si>
  <si>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</si>
  <si>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</si>
  <si>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</si>
  <si>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</si>
  <si>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</si>
  <si>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</si>
  <si>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</si>
  <si>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</si>
  <si>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</si>
  <si>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</si>
  <si>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</si>
  <si>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</si>
  <si>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</si>
  <si>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</si>
  <si>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</si>
  <si>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</si>
  <si>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</si>
  <si>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</si>
  <si>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</si>
  <si>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</si>
  <si>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</si>
  <si>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</si>
  <si>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</si>
  <si>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</si>
  <si>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</si>
  <si>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</si>
  <si>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</si>
  <si>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</si>
  <si>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</si>
  <si>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</si>
  <si>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</si>
  <si>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</si>
  <si>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</si>
  <si>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</si>
  <si>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</si>
  <si>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</si>
  <si>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</si>
  <si>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</si>
  <si>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</si>
  <si>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</si>
  <si>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</si>
  <si>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</si>
  <si>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</si>
  <si>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</si>
  <si>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</si>
  <si>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</si>
  <si>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</si>
  <si>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</si>
  <si>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</si>
  <si>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</si>
  <si>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</si>
  <si>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</si>
  <si>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</si>
  <si>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</si>
  <si>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</si>
  <si>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</si>
  <si>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</si>
  <si>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</si>
  <si>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</si>
  <si>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</si>
  <si>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</si>
  <si>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</si>
  <si>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</si>
  <si>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</si>
  <si>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</si>
  <si>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</si>
  <si>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</si>
  <si>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</si>
  <si>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</si>
  <si>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</si>
  <si>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</si>
  <si>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</si>
  <si>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</si>
  <si>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</si>
  <si>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</si>
  <si>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</si>
  <si>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</si>
  <si>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</si>
  <si>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</si>
  <si>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</si>
  <si>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</si>
  <si>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</si>
  <si>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</si>
  <si>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</si>
  <si>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</si>
  <si>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</si>
  <si>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</si>
  <si>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</si>
  <si>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</si>
  <si>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</si>
  <si>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</si>
  <si>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</si>
  <si>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</si>
  <si>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</si>
  <si>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</si>
  <si>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</si>
  <si>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</si>
  <si>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</si>
  <si>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</si>
  <si>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</si>
  <si>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</si>
  <si>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</si>
  <si>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</si>
  <si>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</si>
  <si>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</si>
  <si>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</si>
  <si>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</si>
  <si>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</si>
  <si>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</si>
  <si>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</si>
  <si>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</si>
  <si>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</si>
  <si>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</si>
  <si>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</si>
  <si>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</si>
  <si>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</si>
  <si>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</si>
  <si>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</si>
  <si>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</si>
  <si>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</si>
  <si>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</si>
  <si>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</si>
  <si>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</si>
  <si>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</si>
  <si>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</si>
  <si>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</si>
  <si>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</si>
  <si>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</si>
  <si>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</si>
  <si>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</si>
  <si>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</si>
  <si>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</si>
  <si>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</si>
  <si>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</si>
  <si>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</si>
  <si>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</si>
  <si>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</si>
  <si>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</si>
  <si>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</si>
  <si>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</si>
  <si>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</si>
  <si>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</si>
  <si>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</si>
  <si>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</si>
  <si>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</si>
  <si>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</si>
  <si>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</si>
  <si>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</si>
  <si>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</si>
  <si>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</si>
  <si>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</si>
  <si>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</si>
  <si>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</si>
  <si>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</si>
  <si>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</si>
  <si>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</si>
  <si>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</si>
  <si>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</si>
  <si>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</si>
  <si>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</si>
  <si>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</si>
  <si>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</si>
  <si>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</si>
  <si>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</si>
  <si>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</si>
  <si>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</si>
  <si>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</si>
  <si>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</si>
  <si>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</si>
  <si>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</si>
  <si>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</si>
  <si>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</si>
  <si>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</si>
  <si>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</si>
  <si>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</si>
  <si>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</si>
  <si>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</si>
  <si>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</si>
  <si>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</si>
  <si>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</si>
  <si>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</si>
  <si>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</si>
  <si>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</si>
  <si>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</si>
  <si>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</si>
  <si>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</si>
  <si>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</si>
  <si>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</si>
  <si>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</si>
  <si>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</si>
  <si>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</si>
  <si>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</si>
  <si>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</si>
  <si>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</si>
  <si>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</si>
  <si>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</si>
  <si>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</si>
  <si>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</si>
  <si>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</si>
  <si>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</si>
  <si>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</si>
  <si>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</si>
  <si>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</si>
  <si>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</si>
  <si>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</si>
  <si>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</si>
  <si>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</si>
  <si>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</si>
  <si>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</si>
  <si>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</si>
  <si>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</si>
  <si>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</si>
  <si>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</si>
  <si>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</si>
  <si>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</si>
  <si>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</si>
  <si>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</si>
  <si>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</si>
  <si>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</si>
  <si>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</si>
  <si>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</si>
  <si>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</si>
  <si>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</si>
  <si>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</si>
  <si>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</si>
  <si>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</si>
  <si>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</si>
  <si>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</si>
  <si>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</si>
  <si>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</si>
  <si>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</si>
  <si>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</si>
  <si>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</si>
  <si>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</si>
  <si>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</si>
  <si>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</si>
  <si>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</si>
  <si>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</si>
  <si>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</si>
  <si>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</si>
  <si>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</si>
  <si>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</si>
  <si>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</si>
  <si>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</si>
  <si>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</si>
  <si>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</si>
  <si>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</si>
  <si>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</si>
  <si>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</si>
  <si>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</si>
  <si>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</si>
  <si>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</si>
  <si>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</si>
  <si>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</si>
  <si>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</si>
  <si>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</si>
  <si>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</si>
  <si>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</si>
  <si>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</si>
  <si>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</si>
  <si>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</si>
  <si>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</si>
  <si>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</si>
  <si>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</si>
  <si>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</si>
  <si>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</si>
  <si>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</si>
  <si>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</si>
  <si>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</si>
  <si>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</si>
  <si>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</si>
  <si>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</si>
  <si>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</si>
  <si>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</si>
  <si>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</si>
  <si>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</si>
  <si>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</si>
  <si>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</si>
  <si>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</si>
  <si>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</si>
  <si>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</si>
  <si>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</si>
  <si>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</si>
  <si>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</si>
  <si>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</si>
  <si>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</si>
  <si>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</si>
  <si>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</si>
  <si>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</si>
  <si>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</si>
  <si>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</si>
  <si>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</si>
  <si>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</si>
  <si>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</si>
  <si>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</si>
  <si>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</si>
  <si>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</si>
  <si>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</si>
  <si>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</si>
  <si>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</si>
  <si>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</si>
  <si>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</si>
  <si>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</si>
  <si>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</si>
  <si>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</si>
  <si>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</si>
  <si>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</si>
  <si>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</si>
  <si>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</si>
  <si>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</si>
  <si>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</si>
  <si>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</si>
  <si>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</si>
  <si>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</si>
  <si>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</si>
  <si>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</si>
  <si>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</si>
  <si>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</si>
  <si>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</si>
  <si>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</si>
  <si>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</si>
  <si>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</si>
  <si>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</si>
  <si>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</si>
  <si>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</si>
  <si>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</si>
  <si>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</si>
  <si>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</si>
  <si>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</si>
  <si>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</si>
  <si>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</si>
  <si>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</si>
  <si>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</si>
  <si>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</si>
  <si>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</si>
  <si>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</si>
  <si>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</si>
  <si>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</si>
  <si>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</si>
  <si>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</si>
  <si>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</si>
  <si>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</si>
  <si>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</si>
  <si>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</si>
  <si>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</si>
  <si>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</si>
  <si>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</si>
  <si>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</si>
  <si>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</si>
  <si>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</si>
  <si>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</si>
  <si>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</si>
  <si>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</si>
  <si>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</si>
  <si>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</si>
  <si>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</si>
  <si>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</si>
  <si>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</si>
  <si>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</si>
  <si>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</si>
  <si>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</si>
  <si>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</si>
  <si>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</si>
  <si>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</si>
  <si>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</si>
  <si>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</si>
  <si>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</si>
  <si>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</si>
  <si>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</si>
  <si>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</si>
  <si>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</si>
  <si>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</si>
  <si>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</si>
  <si>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</si>
  <si>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</si>
  <si>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</si>
  <si>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</si>
  <si>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</si>
  <si>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</si>
  <si>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</si>
  <si>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</si>
  <si>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</si>
  <si>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</si>
  <si>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</si>
  <si>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</si>
  <si>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</si>
  <si>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</si>
  <si>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</si>
  <si>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</si>
  <si>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</si>
  <si>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</si>
  <si>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</si>
  <si>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</si>
  <si>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</si>
  <si>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</si>
  <si>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</si>
  <si>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</si>
  <si>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</si>
  <si>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</si>
  <si>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</si>
  <si>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</si>
  <si>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</si>
  <si>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</si>
  <si>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</si>
  <si>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</si>
  <si>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</si>
  <si>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</si>
  <si>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</si>
  <si>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</si>
  <si>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</si>
  <si>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</si>
  <si>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</si>
  <si>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</si>
  <si>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</si>
  <si>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</si>
  <si>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</si>
  <si>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</si>
  <si>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</si>
  <si>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</si>
  <si>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</si>
  <si>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</si>
  <si>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</si>
  <si>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</si>
  <si>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</si>
  <si>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</si>
  <si>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</si>
  <si>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</si>
  <si>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</si>
  <si>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</si>
  <si>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</si>
  <si>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</si>
  <si>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</si>
  <si>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</si>
  <si>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</si>
  <si>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</si>
  <si>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</si>
  <si>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</si>
  <si>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</si>
  <si>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</si>
  <si>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</si>
  <si>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</si>
  <si>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</si>
  <si>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</si>
  <si>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</si>
  <si>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</si>
  <si>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</si>
  <si>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</si>
  <si>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</si>
  <si>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</si>
  <si>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</si>
  <si>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</si>
  <si>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</si>
  <si>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</si>
  <si>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</si>
  <si>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</si>
  <si>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</si>
  <si>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</si>
  <si>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</si>
  <si>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</si>
  <si>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</si>
  <si>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</si>
  <si>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</si>
  <si>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</si>
  <si>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</si>
  <si>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</si>
  <si>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</si>
  <si>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</si>
  <si>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</si>
  <si>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</si>
  <si>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</si>
  <si>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</si>
  <si>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</si>
  <si>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</si>
  <si>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</si>
  <si>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</si>
  <si>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</si>
  <si>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</si>
  <si>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</si>
  <si>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</si>
  <si>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</si>
  <si>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</si>
  <si>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</si>
  <si>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</si>
  <si>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</si>
  <si>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</si>
  <si>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</si>
  <si>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</si>
  <si>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</si>
  <si>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</si>
  <si>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</si>
  <si>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</si>
  <si>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</si>
  <si>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</si>
  <si>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</si>
  <si>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</si>
  <si>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</si>
  <si>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</si>
  <si>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</si>
  <si>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</si>
  <si>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</si>
  <si>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</si>
  <si>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</si>
  <si>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</si>
  <si>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</si>
  <si>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</si>
  <si>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</si>
  <si>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</si>
  <si>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</si>
  <si>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</si>
  <si>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</si>
  <si>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</si>
  <si>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</si>
  <si>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</si>
  <si>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</si>
  <si>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</si>
  <si>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</si>
  <si>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</si>
  <si>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</si>
  <si>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</si>
  <si>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</si>
  <si>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</si>
  <si>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</si>
  <si>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</si>
  <si>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</si>
  <si>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</si>
  <si>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</si>
  <si>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</si>
  <si>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</si>
  <si>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</si>
  <si>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</si>
  <si>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</si>
  <si>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</si>
  <si>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</si>
  <si>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</si>
  <si>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</si>
  <si>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</si>
  <si>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</si>
  <si>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</si>
  <si>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</si>
  <si>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</si>
  <si>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</si>
  <si>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</si>
  <si>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</si>
  <si>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</si>
  <si>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</si>
  <si>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</si>
  <si>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</si>
  <si>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</si>
  <si>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</si>
  <si>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</si>
  <si>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</si>
  <si>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</si>
  <si>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</si>
  <si>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</si>
  <si>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</si>
  <si>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</si>
  <si>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</si>
  <si>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</si>
  <si>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</si>
  <si>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</si>
  <si>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</si>
  <si>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</si>
  <si>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</si>
  <si>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</si>
  <si>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</si>
  <si>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</si>
  <si>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</si>
  <si>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</si>
  <si>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</si>
  <si>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</si>
  <si>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</si>
  <si>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</si>
  <si>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</si>
  <si>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</si>
  <si>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</si>
  <si>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</si>
  <si>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</si>
  <si>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</si>
  <si>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</si>
  <si>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</si>
  <si>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</si>
  <si>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</si>
  <si>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</si>
  <si>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</si>
  <si>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</si>
  <si>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</si>
  <si>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</si>
  <si>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</si>
  <si>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</si>
  <si>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</si>
  <si>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</si>
  <si>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</si>
  <si>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</si>
  <si>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</si>
  <si>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</si>
  <si>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</si>
  <si>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</si>
  <si>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</si>
  <si>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</si>
  <si>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</si>
  <si>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</si>
  <si>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</si>
  <si>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</si>
  <si>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</si>
  <si>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</si>
  <si>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</si>
  <si>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</si>
  <si>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</si>
  <si>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</si>
  <si>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</si>
  <si>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</si>
  <si>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</si>
  <si>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</si>
  <si>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</si>
  <si>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</si>
  <si>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</si>
  <si>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</si>
  <si>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</si>
  <si>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</si>
  <si>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</si>
  <si>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</si>
  <si>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</si>
  <si>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</si>
  <si>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</si>
  <si>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</si>
  <si>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</si>
  <si>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</si>
  <si>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</si>
  <si>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</si>
  <si>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</si>
  <si>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</si>
  <si>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</si>
  <si>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</si>
  <si>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</si>
  <si>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</si>
  <si>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</si>
  <si>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</si>
  <si>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</si>
  <si>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</si>
  <si>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</si>
  <si>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</si>
  <si>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</si>
  <si>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</si>
  <si>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</si>
  <si>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</si>
  <si>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</si>
  <si>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</si>
  <si>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</si>
  <si>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</si>
  <si>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</si>
  <si>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</si>
  <si>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</si>
  <si>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</si>
  <si>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</si>
  <si>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</si>
  <si>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</si>
  <si>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</si>
  <si>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</si>
  <si>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</si>
  <si>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</si>
  <si>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</si>
  <si>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</si>
  <si>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</si>
  <si>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</si>
  <si>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</si>
  <si>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</si>
  <si>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</si>
  <si>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</si>
  <si>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</si>
  <si>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</si>
  <si>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</si>
  <si>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</si>
  <si>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</si>
  <si>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</si>
  <si>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</si>
  <si>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</si>
  <si>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</si>
  <si>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</si>
  <si>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</si>
  <si>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</si>
  <si>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</si>
  <si>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</si>
  <si>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</si>
  <si>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</si>
  <si>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</si>
  <si>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</si>
  <si>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</si>
  <si>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</si>
  <si>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</si>
  <si>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</si>
  <si>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</si>
  <si>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</si>
  <si>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</si>
  <si>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</si>
  <si>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</si>
  <si>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</si>
  <si>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</si>
  <si>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</si>
  <si>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</si>
  <si>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</si>
  <si>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</si>
  <si>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</si>
  <si>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</si>
  <si>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</si>
  <si>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</si>
  <si>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</si>
  <si>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</si>
  <si>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</si>
  <si>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</si>
  <si>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</si>
  <si>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</si>
  <si>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</si>
  <si>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</si>
  <si>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</si>
  <si>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</si>
  <si>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</si>
  <si>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</si>
  <si>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</si>
  <si>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</si>
  <si>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</si>
  <si>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</si>
  <si>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</si>
  <si>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</si>
  <si>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</si>
  <si>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</si>
  <si>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</si>
  <si>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</si>
  <si>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</si>
  <si>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</si>
  <si>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</si>
  <si>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</si>
  <si>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</si>
  <si>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</si>
  <si>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</si>
  <si>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</si>
  <si>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</si>
  <si>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</si>
  <si>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</si>
  <si>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</si>
  <si>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</si>
  <si>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</si>
  <si>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</si>
  <si>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</si>
  <si>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</si>
  <si>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</si>
  <si>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</si>
  <si>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</si>
  <si>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</si>
  <si>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</si>
  <si>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</si>
  <si>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</si>
  <si>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</si>
  <si>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</si>
  <si>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</si>
  <si>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</si>
  <si>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</si>
  <si>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</si>
  <si>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</si>
  <si>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</si>
  <si>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</si>
  <si>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</si>
  <si>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</si>
  <si>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</si>
  <si>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</si>
  <si>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</si>
  <si>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</si>
  <si>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</si>
  <si>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</si>
  <si>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</si>
  <si>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</si>
  <si>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</si>
  <si>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</si>
  <si>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</si>
  <si>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</si>
  <si>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</si>
  <si>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</si>
  <si>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</si>
  <si>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</si>
  <si>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</si>
  <si>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</si>
  <si>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</si>
  <si>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</si>
  <si>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</si>
  <si>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</si>
  <si>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</si>
  <si>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</si>
  <si>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</si>
  <si>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</si>
  <si>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</si>
  <si>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</si>
  <si>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</si>
  <si>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</si>
  <si>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</si>
  <si>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</si>
  <si>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</si>
  <si>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</si>
  <si>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</si>
  <si>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</si>
  <si>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</si>
  <si>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</si>
  <si>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</si>
  <si>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</si>
  <si>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</si>
  <si>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</si>
  <si>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</si>
  <si>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</si>
  <si>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</si>
  <si>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</si>
  <si>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</si>
  <si>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</si>
  <si>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</si>
  <si>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</si>
  <si>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</si>
  <si>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</si>
  <si>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</si>
  <si>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</si>
  <si>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</si>
  <si>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</si>
  <si>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</si>
  <si>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</si>
  <si>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</si>
  <si>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</si>
  <si>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</si>
  <si>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</si>
  <si>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</si>
  <si>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</si>
  <si>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</si>
  <si>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</si>
  <si>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</si>
  <si>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</si>
  <si>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</si>
  <si>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</si>
  <si>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</si>
  <si>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</si>
  <si>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</si>
  <si>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</si>
  <si>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</si>
  <si>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</si>
  <si>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</si>
  <si>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</si>
  <si>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</si>
  <si>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</si>
  <si>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</si>
  <si>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</si>
  <si>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</si>
  <si>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</si>
  <si>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</si>
  <si>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</si>
  <si>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</si>
  <si>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</si>
  <si>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</si>
  <si>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</si>
  <si>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</si>
  <si>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</si>
  <si>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</si>
  <si>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</si>
  <si>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</si>
  <si>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</si>
  <si>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</si>
  <si>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</si>
  <si>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</si>
  <si>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</si>
  <si>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</si>
  <si>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</si>
  <si>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</si>
  <si>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</si>
  <si>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</si>
  <si>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</si>
  <si>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</si>
  <si>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</si>
  <si>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</si>
  <si>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</si>
  <si>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</si>
  <si>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</si>
  <si>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</si>
  <si>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</si>
  <si>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</si>
  <si>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</si>
  <si>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</si>
  <si>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</si>
  <si>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</si>
  <si>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</si>
  <si>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</si>
  <si>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</si>
  <si>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</si>
  <si>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</si>
  <si>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</si>
  <si>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</si>
  <si>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</si>
  <si>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</si>
  <si>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</si>
  <si>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</si>
  <si>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</si>
  <si>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</si>
  <si>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</si>
  <si>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</si>
  <si>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</si>
  <si>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</si>
  <si>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</si>
  <si>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</si>
  <si>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</si>
  <si>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</si>
  <si>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</si>
  <si>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</si>
  <si>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</si>
  <si>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</si>
  <si>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</si>
  <si>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</si>
  <si>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</si>
  <si>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</si>
  <si>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</si>
  <si>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</si>
  <si>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</si>
  <si>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</si>
  <si>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</si>
  <si>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</si>
  <si>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</si>
  <si>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</si>
  <si>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</si>
  <si>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</si>
  <si>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</si>
  <si>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</si>
  <si>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</si>
  <si>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</si>
  <si>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</si>
  <si>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</si>
  <si>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</si>
  <si>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</si>
  <si>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</si>
  <si>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</si>
  <si>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</si>
  <si>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</si>
  <si>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</si>
  <si>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</si>
  <si>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</si>
  <si>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</si>
  <si>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</si>
  <si>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</si>
  <si>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</si>
  <si>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</si>
  <si>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</si>
  <si>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</si>
  <si>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</si>
  <si>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</si>
  <si>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</si>
  <si>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</si>
  <si>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</si>
  <si>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</si>
  <si>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</si>
  <si>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</si>
  <si>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</si>
  <si>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</si>
  <si>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</si>
  <si>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</si>
  <si>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</si>
  <si>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</si>
  <si>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</si>
  <si>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</si>
  <si>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</si>
  <si>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</si>
  <si>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</si>
  <si>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</si>
  <si>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</si>
  <si>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</si>
  <si>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</si>
  <si>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</si>
  <si>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</si>
  <si>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</si>
  <si>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</si>
  <si>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</si>
  <si>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</si>
  <si>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</si>
  <si>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</si>
  <si>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</si>
  <si>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</si>
  <si>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</si>
  <si>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</si>
  <si>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</si>
  <si>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</si>
  <si>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</si>
  <si>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</si>
  <si>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</si>
  <si>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</si>
  <si>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</si>
  <si>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</si>
  <si>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</si>
  <si>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</si>
  <si>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</si>
  <si>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</si>
  <si>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</si>
  <si>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</si>
  <si>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</si>
  <si>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</si>
  <si>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</si>
  <si>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</si>
  <si>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</si>
  <si>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</si>
  <si>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</si>
  <si>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</si>
  <si>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</si>
  <si>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</si>
  <si>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</si>
  <si>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</si>
  <si>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</si>
  <si>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</si>
  <si>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</si>
  <si>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</si>
  <si>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</si>
  <si>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</si>
  <si>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</si>
  <si>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</si>
  <si>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</si>
  <si>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</si>
  <si>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</si>
  <si>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</si>
  <si>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</si>
  <si>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</si>
  <si>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</si>
  <si>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</si>
  <si>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</si>
  <si>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</si>
  <si>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</si>
  <si>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</si>
  <si>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</si>
  <si>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</si>
  <si>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</si>
  <si>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</si>
  <si>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</si>
  <si>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</si>
  <si>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</si>
  <si>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</si>
  <si>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</si>
  <si>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</si>
  <si>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</si>
  <si>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</si>
  <si>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</si>
  <si>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</si>
  <si>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</si>
  <si>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</si>
  <si>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</si>
  <si>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</si>
  <si>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</si>
  <si>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</si>
  <si>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</si>
  <si>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</si>
  <si>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</si>
  <si>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</si>
  <si>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</si>
  <si>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</si>
  <si>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</si>
  <si>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</si>
  <si>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</si>
  <si>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</si>
  <si>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</si>
  <si>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</si>
  <si>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</si>
  <si>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</si>
  <si>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</si>
  <si>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</si>
  <si>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</si>
  <si>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</si>
  <si>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</si>
  <si>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</si>
  <si>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</si>
  <si>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</si>
  <si>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</si>
  <si>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</si>
  <si>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</si>
  <si>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</si>
  <si>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</si>
  <si>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</si>
  <si>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</si>
  <si>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</si>
  <si>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</si>
  <si>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</si>
  <si>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</si>
  <si>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</si>
  <si>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</si>
  <si>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</si>
  <si>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</si>
  <si>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</si>
  <si>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</si>
  <si>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</si>
  <si>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</si>
  <si>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</si>
  <si>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</si>
  <si>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</si>
  <si>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</si>
  <si>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</si>
  <si>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</si>
  <si>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</si>
  <si>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</si>
  <si>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</si>
  <si>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</si>
  <si>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</si>
  <si>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</si>
  <si>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</si>
  <si>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</si>
  <si>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</si>
  <si>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</si>
  <si>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</si>
  <si>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</si>
  <si>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</si>
  <si>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</si>
  <si>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</si>
  <si>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</si>
  <si>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</si>
  <si>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</si>
  <si>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</si>
  <si>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</si>
  <si>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</si>
  <si>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</si>
  <si>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</si>
  <si>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</si>
  <si>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</si>
  <si>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</si>
  <si>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</si>
  <si>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</si>
  <si>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</si>
  <si>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</si>
  <si>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</si>
  <si>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</si>
  <si>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</si>
  <si>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</si>
  <si>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</si>
  <si>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</si>
  <si>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</si>
  <si>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</si>
  <si>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</si>
  <si>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</si>
  <si>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</si>
  <si>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</si>
  <si>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</si>
  <si>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</si>
  <si>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</si>
  <si>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</si>
  <si>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</si>
  <si>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</si>
  <si>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</si>
  <si>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</si>
  <si>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</si>
  <si>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</si>
  <si>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</si>
  <si>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</si>
  <si>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</si>
  <si>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</si>
  <si>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</si>
  <si>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</si>
  <si>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</si>
  <si>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</si>
  <si>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</si>
  <si>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</si>
  <si>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</si>
  <si>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</si>
  <si>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</si>
  <si>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</si>
  <si>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</si>
  <si>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</si>
  <si>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</si>
  <si>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</si>
  <si>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</si>
  <si>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</si>
  <si>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</si>
  <si>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</si>
  <si>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</si>
  <si>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</si>
  <si>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</si>
  <si>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</si>
  <si>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</si>
  <si>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</si>
  <si>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</si>
  <si>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</si>
  <si>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</si>
  <si>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</si>
  <si>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</si>
  <si>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</si>
  <si>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</si>
  <si>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</si>
  <si>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</si>
  <si>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</si>
  <si>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</si>
  <si>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</si>
  <si>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</si>
  <si>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</si>
  <si>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</si>
  <si>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</si>
  <si>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</si>
  <si>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</si>
  <si>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</si>
  <si>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</si>
  <si>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</si>
  <si>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</si>
  <si>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</si>
  <si>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</si>
  <si>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</si>
  <si>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</si>
  <si>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</si>
  <si>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</si>
  <si>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</si>
  <si>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</si>
  <si>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</si>
  <si>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</si>
  <si>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</si>
  <si>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</si>
  <si>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</si>
  <si>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</si>
  <si>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</si>
  <si>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</si>
  <si>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</si>
  <si>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</si>
  <si>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</si>
  <si>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</si>
  <si>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</si>
  <si>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</si>
  <si>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</si>
  <si>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</si>
  <si>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</si>
  <si>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</si>
  <si>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</si>
  <si>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</si>
  <si>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</si>
  <si>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</si>
  <si>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</si>
  <si>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</si>
  <si>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</si>
  <si>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</si>
  <si>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</si>
  <si>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</si>
  <si>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</si>
  <si>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</si>
  <si>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</si>
  <si>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</si>
  <si>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</si>
  <si>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</si>
  <si>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</si>
  <si>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</si>
  <si>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</si>
  <si>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</si>
  <si>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</si>
  <si>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</si>
  <si>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</si>
  <si>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</si>
  <si>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</si>
  <si>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</si>
  <si>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</si>
  <si>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</si>
  <si>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</si>
  <si>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</si>
  <si>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</si>
  <si>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</si>
  <si>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</si>
  <si>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</si>
  <si>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</si>
  <si>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</si>
  <si>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</si>
  <si>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</si>
  <si>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</si>
  <si>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</si>
  <si>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</si>
  <si>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</si>
  <si>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</si>
  <si>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</si>
  <si>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</si>
  <si>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</si>
  <si>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</si>
  <si>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</si>
  <si>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</si>
  <si>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</si>
  <si>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</si>
  <si>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</si>
  <si>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</si>
  <si>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</si>
  <si>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</si>
  <si>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</si>
  <si>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</si>
  <si>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</si>
  <si>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</si>
  <si>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</si>
  <si>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</si>
  <si>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</si>
  <si>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</si>
  <si>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</si>
  <si>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</si>
  <si>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</si>
  <si>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</si>
  <si>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</si>
  <si>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</si>
  <si>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</si>
  <si>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</si>
  <si>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</si>
  <si>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</si>
  <si>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</si>
  <si>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</si>
  <si>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</si>
  <si>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</si>
  <si>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</si>
  <si>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</si>
  <si>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</si>
  <si>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</si>
  <si>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</si>
  <si>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</si>
  <si>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</si>
  <si>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</si>
  <si>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</si>
  <si>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</si>
  <si>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</si>
  <si>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</si>
  <si>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</si>
  <si>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</si>
  <si>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</si>
  <si>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</si>
  <si>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</si>
  <si>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</si>
  <si>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</si>
  <si>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</si>
  <si>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</si>
  <si>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</si>
  <si>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</si>
  <si>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</si>
  <si>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</si>
  <si>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</si>
  <si>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</si>
  <si>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</si>
  <si>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</si>
  <si>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</si>
  <si>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</si>
  <si>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</si>
  <si>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</si>
  <si>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</si>
  <si>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</si>
  <si>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</si>
  <si>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</si>
  <si>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</si>
  <si>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</si>
  <si>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</si>
  <si>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</si>
  <si>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</si>
  <si>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</si>
  <si>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</si>
  <si>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</si>
  <si>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</si>
  <si>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</si>
  <si>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</si>
  <si>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</si>
  <si>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</si>
  <si>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</si>
  <si>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</si>
  <si>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</si>
  <si>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</si>
  <si>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</si>
  <si>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</si>
  <si>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</si>
  <si>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</si>
  <si>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</si>
  <si>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</si>
  <si>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</si>
  <si>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</si>
  <si>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</si>
  <si>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</si>
  <si>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</si>
  <si>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</si>
  <si>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</si>
  <si>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</si>
  <si>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</si>
  <si>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</si>
  <si>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</si>
  <si>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</si>
  <si>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</si>
  <si>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</si>
  <si>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</si>
  <si>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</si>
  <si>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</si>
  <si>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</si>
  <si>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</si>
  <si>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</si>
  <si>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</si>
  <si>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</si>
  <si>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</si>
  <si>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</si>
  <si>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</si>
  <si>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</si>
  <si>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</si>
  <si>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</si>
  <si>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</si>
  <si>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</si>
  <si>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</si>
  <si>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</si>
  <si>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</si>
  <si>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</si>
  <si>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</si>
  <si>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</si>
  <si>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</si>
  <si>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</si>
  <si>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</si>
  <si>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</si>
  <si>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</si>
  <si>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</si>
  <si>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</si>
  <si>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</si>
  <si>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</si>
  <si>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</si>
  <si>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</si>
  <si>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</si>
  <si>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</si>
  <si>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</si>
  <si>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</si>
  <si>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</si>
  <si>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</si>
  <si>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</si>
  <si>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</si>
  <si>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</si>
  <si>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</si>
  <si>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</si>
  <si>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</si>
  <si>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</si>
  <si>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</si>
  <si>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</si>
  <si>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</si>
  <si>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</si>
  <si>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</si>
  <si>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</si>
  <si>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</si>
  <si>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</si>
  <si>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</si>
  <si>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</si>
  <si>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</si>
  <si>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</si>
  <si>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</si>
  <si>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</si>
  <si>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</si>
  <si>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</si>
  <si>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</si>
  <si>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</si>
  <si>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</si>
  <si>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</si>
  <si>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</si>
  <si>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</si>
  <si>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</si>
  <si>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</si>
  <si>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</si>
  <si>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</si>
  <si>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</si>
  <si>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</si>
  <si>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</si>
  <si>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</si>
  <si>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</si>
  <si>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</si>
  <si>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</si>
  <si>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</si>
  <si>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</si>
  <si>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</si>
  <si>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</si>
  <si>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</si>
  <si>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</si>
  <si>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</si>
  <si>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</si>
  <si>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</si>
  <si>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</si>
  <si>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</si>
  <si>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</si>
  <si>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</si>
  <si>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</si>
  <si>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</si>
  <si>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</si>
  <si>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</si>
  <si>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</si>
  <si>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</si>
  <si>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</si>
  <si>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</si>
  <si>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</si>
  <si>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</si>
  <si>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</si>
  <si>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</si>
  <si>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</si>
  <si>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</si>
  <si>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</si>
  <si>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</si>
  <si>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</si>
  <si>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</si>
  <si>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</si>
  <si>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</si>
  <si>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</si>
  <si>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</si>
  <si>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</si>
  <si>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</si>
  <si>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</si>
  <si>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</si>
  <si>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</si>
  <si>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</si>
  <si>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</si>
  <si>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</si>
  <si>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</si>
  <si>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</si>
  <si>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</si>
  <si>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</si>
  <si>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</si>
  <si>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</si>
  <si>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</si>
  <si>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</si>
  <si>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</si>
  <si>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</si>
  <si>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</si>
  <si>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</si>
  <si>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</si>
  <si>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</si>
  <si>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</si>
  <si>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</si>
  <si>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</si>
  <si>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</si>
  <si>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</si>
  <si>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</si>
  <si>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</si>
  <si>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</si>
  <si>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</si>
  <si>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</si>
  <si>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</si>
  <si>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</si>
  <si>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</si>
  <si>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</si>
  <si>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</si>
  <si>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</si>
  <si>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</si>
  <si>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</si>
  <si>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</si>
  <si>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</si>
  <si>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</si>
  <si>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</si>
  <si>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</si>
  <si>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</si>
  <si>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</si>
  <si>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</si>
  <si>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</si>
  <si>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</si>
  <si>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</si>
  <si>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</si>
  <si>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</si>
  <si>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</si>
  <si>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</si>
  <si>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</si>
  <si>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</si>
  <si>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</si>
  <si>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</si>
  <si>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</si>
  <si>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</si>
  <si>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</si>
  <si>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</si>
  <si>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</si>
  <si>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</si>
  <si>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</si>
  <si>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</si>
  <si>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</si>
  <si>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</si>
  <si>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</si>
  <si>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</si>
  <si>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</si>
  <si>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</si>
  <si>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</si>
  <si>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</si>
  <si>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</si>
  <si>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</si>
  <si>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</si>
  <si>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</si>
  <si>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</si>
  <si>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</si>
  <si>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</si>
  <si>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</si>
  <si>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</si>
  <si>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</si>
  <si>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</si>
  <si>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</si>
  <si>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</si>
  <si>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</si>
  <si>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</si>
  <si>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</si>
  <si>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</si>
  <si>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</si>
  <si>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</si>
  <si>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</si>
  <si>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</si>
  <si>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</si>
  <si>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</si>
  <si>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</si>
  <si>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</si>
  <si>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</si>
  <si>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</si>
  <si>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</si>
  <si>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</si>
  <si>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</si>
  <si>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</si>
  <si>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</si>
  <si>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</si>
  <si>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</si>
  <si>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</si>
  <si>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</si>
  <si>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</si>
  <si>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</si>
  <si>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</si>
  <si>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</si>
  <si>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</si>
  <si>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</si>
  <si>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</si>
  <si>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</si>
  <si>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</si>
  <si>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</si>
  <si>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</si>
  <si>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</si>
  <si>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</si>
  <si>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</si>
  <si>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</si>
  <si>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</si>
  <si>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</si>
  <si>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</si>
  <si>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</si>
  <si>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</si>
  <si>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</si>
  <si>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</si>
  <si>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</si>
  <si>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</si>
  <si>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</si>
  <si>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</si>
  <si>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</si>
  <si>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</si>
  <si>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</si>
  <si>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</si>
  <si>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</si>
  <si>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</si>
  <si>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</si>
  <si>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</si>
  <si>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</si>
  <si>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</si>
  <si>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</si>
  <si>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</si>
  <si>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</si>
  <si>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</si>
  <si>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</si>
  <si>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</si>
  <si>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</si>
  <si>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</si>
  <si>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</si>
  <si>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</si>
  <si>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</si>
  <si>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</si>
  <si>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</si>
  <si>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</si>
  <si>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</si>
  <si>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</si>
  <si>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</si>
  <si>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</si>
  <si>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</si>
  <si>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</si>
  <si>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</si>
  <si>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</si>
  <si>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</si>
  <si>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</si>
  <si>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</si>
  <si>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</si>
  <si>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</si>
  <si>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</si>
  <si>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</si>
  <si>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</si>
  <si>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</si>
  <si>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</si>
  <si>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</si>
  <si>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</si>
  <si>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</si>
  <si>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</si>
  <si>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</si>
  <si>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</si>
  <si>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</si>
  <si>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</si>
  <si>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</si>
  <si>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</si>
  <si>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</si>
  <si>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</si>
  <si>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</si>
  <si>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</si>
  <si>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</si>
  <si>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</si>
  <si>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</si>
  <si>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</si>
  <si>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</si>
  <si>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</si>
  <si>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</si>
  <si>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</si>
  <si>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</si>
  <si>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</si>
  <si>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</si>
  <si>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</si>
  <si>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</si>
  <si>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</si>
  <si>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</si>
  <si>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</si>
  <si>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</si>
  <si>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</si>
  <si>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</si>
  <si>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</si>
  <si>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</si>
  <si>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</si>
  <si>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</si>
  <si>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</si>
  <si>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</si>
  <si>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</si>
  <si>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</si>
  <si>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</si>
  <si>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</si>
  <si>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</si>
  <si>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</si>
  <si>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</si>
  <si>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</si>
  <si>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</si>
  <si>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</si>
  <si>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</si>
  <si>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</si>
  <si>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</si>
  <si>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</si>
  <si>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</si>
  <si>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</si>
  <si>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</si>
  <si>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</si>
  <si>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</si>
  <si>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</si>
  <si>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</si>
  <si>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</si>
  <si>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</si>
  <si>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</si>
  <si>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</si>
  <si>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</si>
  <si>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</si>
  <si>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</si>
  <si>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</si>
  <si>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</si>
  <si>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</si>
  <si>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</si>
  <si>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</si>
  <si>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</si>
  <si>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</si>
  <si>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</si>
  <si>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</si>
  <si>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</si>
  <si>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</si>
  <si>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</si>
  <si>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</si>
  <si>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</si>
  <si>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</si>
  <si>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</si>
  <si>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</si>
  <si>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</si>
  <si>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</si>
  <si>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</si>
  <si>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</si>
  <si>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</si>
  <si>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</si>
  <si>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</si>
  <si>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</si>
  <si>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</si>
  <si>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</si>
  <si>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</si>
  <si>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</si>
  <si>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</si>
  <si>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</si>
  <si>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</si>
  <si>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</si>
  <si>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</si>
  <si>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</si>
  <si>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</si>
  <si>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</si>
  <si>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</si>
  <si>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</si>
  <si>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</si>
  <si>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</si>
  <si>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</si>
  <si>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</si>
  <si>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</si>
  <si>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</si>
  <si>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</si>
  <si>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</si>
  <si>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</si>
  <si>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</si>
  <si>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</si>
  <si>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</si>
  <si>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</si>
  <si>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</si>
  <si>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</si>
  <si>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</si>
  <si>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</si>
  <si>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</si>
  <si>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</si>
  <si>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</si>
  <si>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</si>
  <si>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</si>
  <si>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</si>
  <si>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</si>
  <si>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</si>
  <si>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</si>
  <si>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</si>
  <si>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</si>
  <si>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</si>
  <si>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</si>
  <si>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</si>
  <si>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</si>
  <si>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</si>
  <si>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</si>
  <si>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</si>
  <si>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</si>
  <si>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</si>
  <si>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</si>
  <si>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</si>
  <si>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</si>
  <si>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</si>
  <si>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</si>
  <si>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</si>
  <si>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</si>
  <si>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</si>
  <si>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</si>
  <si>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</si>
  <si>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</si>
  <si>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</si>
  <si>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</si>
  <si>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</si>
  <si>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</si>
  <si>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</si>
  <si>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</si>
  <si>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</si>
  <si>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</si>
  <si>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</si>
  <si>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</si>
  <si>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</si>
  <si>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</si>
  <si>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</si>
  <si>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</si>
  <si>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</si>
  <si>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</si>
  <si>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</si>
  <si>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</si>
  <si>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</si>
  <si>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</si>
  <si>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</si>
  <si>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</si>
  <si>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</si>
  <si>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</si>
  <si>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</si>
  <si>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</si>
  <si>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</si>
  <si>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</si>
  <si>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</si>
  <si>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</si>
  <si>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</si>
  <si>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</si>
  <si>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</si>
  <si>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</si>
  <si>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</si>
  <si>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</si>
  <si>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</si>
  <si>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</si>
  <si>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</si>
  <si>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</si>
  <si>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</si>
  <si>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</si>
  <si>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</si>
  <si>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</si>
  <si>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</si>
  <si>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</si>
  <si>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</si>
  <si>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</si>
  <si>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</si>
  <si>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</si>
  <si>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</si>
  <si>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</si>
  <si>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</si>
  <si>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</si>
  <si>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</si>
  <si>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</si>
  <si>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</si>
  <si>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</si>
  <si>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</si>
  <si>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</si>
  <si>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</si>
  <si>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</si>
  <si>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</si>
  <si>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</si>
  <si>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</si>
  <si>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</si>
  <si>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</si>
  <si>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</si>
  <si>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</si>
  <si>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</si>
  <si>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</si>
  <si>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</si>
  <si>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</si>
  <si>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</si>
  <si>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</si>
  <si>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</si>
  <si>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</si>
  <si>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</si>
  <si>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</si>
  <si>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</si>
  <si>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</si>
  <si>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</si>
  <si>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</si>
  <si>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</si>
  <si>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</si>
  <si>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</si>
  <si>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</si>
  <si>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</si>
  <si>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</si>
  <si>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</si>
  <si>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</si>
  <si>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</si>
  <si>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</si>
  <si>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</si>
  <si>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</si>
  <si>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</si>
  <si>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</si>
  <si>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</si>
  <si>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</si>
  <si>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</si>
  <si>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</si>
  <si>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</si>
  <si>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</si>
  <si>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</si>
  <si>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</si>
  <si>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</si>
  <si>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</si>
  <si>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</si>
  <si>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</si>
  <si>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</si>
  <si>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</si>
  <si>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</si>
  <si>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</si>
  <si>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</si>
  <si>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</si>
  <si>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</si>
  <si>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</si>
  <si>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</si>
  <si>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</si>
  <si>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</si>
  <si>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</si>
  <si>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</si>
  <si>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</si>
  <si>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</si>
  <si>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</si>
  <si>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</si>
  <si>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</si>
  <si>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</si>
  <si>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</si>
  <si>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</si>
  <si>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</si>
  <si>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</si>
  <si>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</si>
  <si>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</si>
  <si>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</si>
  <si>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</si>
  <si>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</si>
  <si>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</si>
  <si>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</si>
  <si>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</si>
  <si>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</si>
  <si>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</si>
  <si>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</si>
  <si>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</si>
  <si>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</si>
  <si>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</si>
  <si>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</si>
  <si>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</si>
  <si>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</si>
  <si>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</si>
  <si>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</si>
  <si>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</si>
  <si>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</si>
  <si>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</si>
  <si>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</si>
  <si>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</si>
  <si>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</si>
  <si>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</si>
  <si>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</si>
  <si>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</si>
  <si>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</si>
  <si>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</si>
  <si>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</si>
  <si>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</si>
  <si>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</si>
  <si>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</si>
  <si>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</si>
  <si>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</si>
  <si>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</si>
  <si>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</si>
  <si>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</si>
  <si>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</si>
  <si>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</si>
  <si>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</si>
  <si>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</si>
  <si>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</si>
  <si>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</si>
  <si>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</si>
  <si>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</si>
  <si>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</si>
  <si>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</si>
  <si>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</si>
  <si>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</si>
  <si>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</si>
  <si>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</si>
  <si>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</si>
  <si>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</si>
  <si>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</si>
  <si>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</si>
  <si>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</si>
  <si>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</si>
  <si>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</si>
  <si>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</si>
  <si>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</si>
  <si>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</si>
  <si>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</si>
  <si>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</si>
  <si>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</si>
  <si>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</si>
  <si>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</si>
  <si>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</si>
  <si>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</si>
  <si>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</si>
  <si>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</si>
  <si>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</si>
  <si>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</si>
  <si>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</si>
  <si>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</si>
  <si>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</si>
  <si>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</si>
  <si>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</si>
  <si>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</si>
  <si>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</si>
  <si>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</si>
  <si>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</si>
  <si>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</si>
  <si>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</si>
  <si>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</si>
  <si>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</si>
  <si>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</si>
  <si>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</si>
  <si>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</si>
  <si>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</si>
  <si>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</si>
  <si>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</si>
  <si>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</si>
  <si>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</si>
  <si>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</si>
  <si>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</si>
  <si>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</si>
  <si>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</si>
  <si>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</si>
  <si>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</si>
  <si>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</si>
  <si>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</si>
  <si>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</si>
  <si>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</si>
  <si>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</si>
  <si>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</si>
  <si>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</si>
  <si>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</si>
  <si>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</si>
  <si>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</si>
  <si>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</si>
  <si>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</si>
  <si>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</si>
  <si>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</si>
  <si>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</si>
  <si>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</si>
  <si>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</si>
  <si>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</si>
  <si>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</si>
  <si>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</si>
  <si>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</si>
  <si>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</si>
  <si>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</si>
  <si>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</si>
  <si>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</si>
  <si>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</si>
  <si>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</si>
  <si>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</si>
  <si>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</si>
  <si>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</si>
  <si>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</si>
  <si>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</si>
  <si>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</si>
  <si>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</si>
  <si>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</si>
  <si>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</si>
  <si>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</si>
  <si>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</si>
  <si>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</si>
  <si>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</si>
  <si>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</si>
  <si>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</si>
  <si>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</si>
  <si>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</si>
  <si>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</si>
  <si>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</si>
  <si>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</si>
  <si>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</si>
  <si>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</si>
  <si>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</si>
  <si>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</si>
  <si>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</si>
  <si>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</si>
  <si>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</si>
  <si>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</si>
  <si>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</si>
  <si>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</si>
  <si>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</si>
  <si>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</si>
  <si>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</si>
  <si>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</si>
  <si>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</si>
  <si>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</si>
  <si>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</si>
  <si>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</si>
  <si>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</si>
  <si>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</si>
  <si>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</si>
  <si>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</si>
  <si>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</si>
  <si>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</si>
  <si>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</si>
  <si>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</si>
  <si>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</si>
  <si>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</si>
  <si>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</si>
  <si>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</si>
  <si>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</si>
  <si>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</si>
  <si>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</si>
  <si>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</si>
  <si>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</si>
  <si>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</si>
  <si>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</si>
  <si>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</si>
  <si>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</si>
  <si>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</si>
  <si>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</si>
  <si>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</si>
  <si>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</si>
  <si>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</si>
  <si>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</si>
  <si>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</si>
  <si>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</si>
  <si>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</si>
  <si>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</si>
  <si>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</si>
  <si>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</si>
  <si>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</si>
  <si>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</si>
  <si>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</si>
  <si>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</si>
  <si>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</si>
  <si>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</si>
  <si>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</si>
  <si>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</si>
  <si>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</si>
  <si>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</si>
  <si>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</si>
  <si>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</si>
  <si>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</si>
  <si>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</si>
  <si>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</si>
  <si>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</si>
  <si>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</si>
  <si>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</si>
  <si>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</si>
  <si>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</si>
  <si>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</si>
  <si>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</si>
  <si>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</si>
  <si>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</si>
  <si>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</si>
  <si>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</si>
  <si>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</si>
  <si>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</si>
  <si>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</si>
  <si>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</si>
  <si>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</si>
  <si>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</si>
  <si>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</si>
  <si>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</si>
  <si>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</si>
  <si>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</si>
  <si>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</si>
  <si>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</si>
  <si>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</si>
  <si>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</si>
  <si>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</si>
  <si>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</si>
  <si>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</si>
  <si>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</si>
  <si>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</si>
  <si>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</si>
  <si>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</si>
  <si>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</si>
  <si>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</si>
  <si>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</si>
  <si>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</si>
  <si>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</si>
  <si>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</si>
  <si>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</si>
  <si>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</si>
  <si>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</si>
  <si>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</si>
  <si>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</si>
  <si>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</si>
  <si>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</si>
  <si>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</si>
  <si>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</si>
  <si>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</si>
  <si>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</si>
  <si>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</si>
  <si>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</si>
  <si>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</si>
  <si>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</si>
  <si>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</si>
  <si>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</si>
  <si>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</si>
  <si>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</si>
  <si>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</si>
  <si>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</si>
  <si>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</si>
  <si>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</si>
  <si>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</si>
  <si>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</si>
  <si>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</si>
  <si>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</si>
  <si>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</si>
  <si>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</si>
  <si>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</si>
  <si>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</si>
  <si>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</si>
  <si>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</si>
  <si>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</si>
  <si>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</si>
  <si>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</si>
  <si>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</si>
  <si>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</si>
  <si>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</si>
  <si>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</si>
  <si>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</si>
  <si>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</si>
  <si>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</si>
  <si>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</si>
  <si>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</si>
  <si>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</si>
  <si>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</si>
  <si>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</si>
  <si>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</si>
  <si>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</si>
  <si>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</si>
  <si>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</si>
  <si>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</si>
  <si>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</si>
  <si>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</si>
  <si>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</si>
  <si>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</si>
  <si>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</si>
  <si>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</si>
  <si>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</si>
  <si>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</si>
  <si>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</si>
  <si>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</si>
  <si>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</si>
  <si>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</si>
  <si>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</si>
  <si>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</si>
  <si>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</si>
  <si>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</si>
  <si>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</si>
  <si>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</si>
  <si>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</si>
  <si>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</si>
  <si>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</si>
  <si>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</si>
  <si>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</si>
  <si>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</si>
  <si>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</si>
  <si>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</si>
  <si>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</si>
  <si>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</si>
  <si>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</si>
  <si>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</si>
  <si>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</si>
  <si>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</si>
  <si>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</si>
  <si>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</si>
  <si>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</si>
  <si>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</si>
  <si>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</si>
  <si>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</si>
  <si>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</si>
  <si>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</si>
  <si>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</si>
  <si>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</si>
  <si>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</si>
  <si>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</si>
  <si>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</si>
  <si>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</si>
  <si>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</si>
  <si>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</si>
  <si>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</si>
  <si>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</si>
  <si>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</si>
  <si>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</si>
  <si>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</si>
  <si>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</si>
  <si>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</si>
  <si>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</si>
  <si>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</si>
  <si>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</si>
  <si>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</si>
  <si>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</si>
  <si>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</si>
  <si>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</si>
  <si>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</si>
  <si>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</si>
  <si>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</si>
  <si>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</si>
  <si>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</si>
  <si>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</si>
  <si>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</si>
  <si>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</si>
  <si>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</si>
  <si>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</si>
  <si>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</si>
  <si>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</si>
  <si>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</si>
  <si>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</si>
  <si>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</si>
  <si>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</si>
  <si>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</si>
  <si>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</si>
  <si>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</si>
  <si>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</si>
  <si>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</si>
  <si>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</si>
  <si>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</si>
  <si>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</si>
  <si>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</si>
  <si>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</si>
  <si>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</si>
  <si>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</si>
  <si>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</si>
  <si>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</si>
  <si>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</si>
  <si>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</si>
  <si>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</si>
  <si>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</si>
  <si>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</si>
  <si>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</si>
  <si>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</si>
  <si>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</si>
  <si>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</si>
  <si>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</si>
  <si>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</si>
  <si>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</si>
  <si>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</si>
  <si>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</si>
  <si>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</si>
  <si>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</si>
  <si>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</si>
  <si>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</si>
  <si>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</si>
  <si>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</si>
  <si>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</si>
  <si>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</si>
  <si>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</si>
  <si>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</si>
  <si>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</si>
  <si>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</si>
  <si>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</si>
  <si>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</si>
  <si>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</si>
  <si>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</si>
  <si>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</si>
  <si>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</si>
  <si>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</si>
  <si>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</si>
  <si>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</si>
  <si>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</si>
  <si>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</si>
  <si>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</si>
  <si>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</si>
  <si>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</si>
  <si>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</si>
  <si>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</si>
  <si>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</si>
  <si>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</si>
  <si>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</si>
  <si>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</si>
  <si>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</si>
  <si>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</si>
  <si>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</si>
  <si>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</si>
  <si>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</si>
  <si>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</si>
  <si>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</si>
  <si>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</si>
  <si>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</si>
  <si>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</si>
  <si>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</si>
  <si>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</si>
  <si>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</si>
  <si>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</si>
  <si>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</si>
  <si>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</si>
  <si>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</si>
  <si>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</si>
  <si>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</si>
  <si>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</si>
  <si>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</si>
  <si>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</si>
  <si>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</si>
  <si>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</si>
  <si>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</si>
  <si>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</si>
  <si>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</si>
  <si>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</si>
  <si>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</si>
  <si>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</si>
  <si>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</si>
  <si>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</si>
  <si>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</si>
  <si>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</si>
  <si>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</si>
  <si>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</si>
  <si>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</si>
  <si>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</si>
  <si>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</si>
  <si>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</si>
  <si>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</si>
  <si>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</si>
  <si>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</si>
  <si>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</si>
  <si>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</si>
  <si>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</si>
  <si>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</si>
  <si>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</si>
  <si>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</si>
  <si>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</si>
  <si>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</si>
  <si>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</si>
  <si>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</si>
  <si>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</si>
  <si>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</si>
  <si>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</si>
  <si>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</si>
  <si>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</si>
  <si>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</si>
  <si>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</si>
  <si>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</si>
  <si>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</si>
  <si>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</si>
  <si>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</si>
  <si>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</si>
  <si>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</si>
  <si>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</si>
  <si>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</si>
  <si>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</si>
  <si>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</si>
  <si>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</si>
  <si>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</si>
  <si>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</si>
  <si>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</si>
  <si>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</si>
  <si>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</si>
  <si>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</si>
  <si>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</si>
  <si>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</si>
  <si>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</si>
  <si>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</si>
  <si>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</si>
  <si>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</si>
  <si>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</si>
  <si>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</si>
  <si>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</si>
  <si>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</si>
  <si>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</si>
  <si>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</si>
  <si>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</si>
  <si>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</si>
  <si>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</si>
  <si>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</si>
  <si>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</si>
  <si>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</si>
  <si>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</si>
  <si>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</si>
  <si>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</si>
  <si>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</si>
  <si>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</si>
  <si>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</si>
  <si>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</si>
  <si>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</si>
  <si>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</si>
  <si>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</si>
  <si>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</si>
  <si>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</si>
  <si>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</si>
  <si>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</si>
  <si>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</si>
  <si>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</si>
  <si>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</si>
  <si>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</si>
  <si>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</si>
  <si>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</si>
  <si>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</si>
  <si>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</si>
  <si>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</si>
  <si>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</si>
  <si>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</si>
  <si>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</si>
  <si>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</si>
  <si>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</si>
  <si>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</si>
  <si>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</si>
  <si>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</si>
  <si>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</si>
  <si>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</si>
  <si>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</si>
  <si>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</si>
  <si>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</si>
  <si>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</si>
  <si>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</si>
  <si>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</si>
  <si>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</si>
  <si>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</si>
  <si>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</si>
  <si>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</si>
  <si>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</si>
  <si>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</si>
  <si>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</si>
  <si>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</si>
  <si>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</si>
  <si>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</si>
  <si>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</si>
  <si>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</si>
  <si>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</si>
  <si>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</si>
  <si>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</si>
  <si>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</si>
  <si>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</si>
  <si>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</si>
  <si>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</si>
  <si>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</si>
  <si>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</si>
  <si>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</si>
  <si>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</si>
  <si>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</si>
  <si>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</si>
  <si>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</si>
  <si>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</si>
  <si>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</si>
  <si>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</si>
  <si>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</si>
  <si>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</si>
  <si>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</si>
  <si>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</si>
  <si>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</si>
  <si>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</si>
  <si>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</si>
  <si>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</si>
  <si>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</si>
  <si>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</si>
  <si>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</si>
  <si>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</si>
  <si>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</si>
  <si>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</si>
  <si>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</si>
  <si>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</si>
  <si>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</si>
  <si>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</si>
  <si>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</si>
  <si>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</si>
  <si>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</si>
  <si>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</si>
  <si>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</si>
  <si>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</si>
  <si>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</si>
  <si>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</si>
  <si>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</si>
  <si>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</si>
  <si>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</si>
  <si>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</si>
  <si>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</si>
  <si>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</si>
  <si>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</si>
  <si>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</si>
  <si>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</si>
  <si>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</si>
  <si>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</si>
  <si>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</si>
  <si>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</si>
  <si>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</si>
  <si>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</si>
  <si>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</si>
  <si>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</si>
  <si>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</si>
  <si>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</si>
  <si>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</si>
  <si>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</si>
  <si>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</si>
  <si>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</si>
  <si>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</si>
  <si>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</si>
  <si>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</si>
  <si>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</si>
  <si>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</si>
  <si>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</si>
  <si>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</si>
  <si>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</si>
  <si>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</si>
  <si>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</si>
  <si>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</si>
  <si>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</si>
  <si>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</si>
  <si>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</si>
  <si>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</si>
  <si>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</si>
  <si>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</si>
  <si>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</si>
  <si>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</si>
  <si>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</si>
  <si>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</si>
  <si>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</si>
  <si>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</si>
  <si>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</si>
  <si>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</si>
  <si>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</si>
  <si>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</si>
  <si>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</si>
  <si>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</si>
  <si>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</si>
  <si>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</si>
  <si>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</si>
  <si>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</si>
  <si>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</si>
  <si>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</si>
  <si>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</si>
  <si>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</si>
  <si>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</si>
  <si>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</si>
  <si>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</si>
  <si>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</si>
  <si>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</si>
  <si>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</si>
  <si>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</si>
  <si>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</si>
  <si>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</si>
  <si>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</si>
  <si>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</si>
  <si>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</si>
  <si>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</si>
  <si>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</si>
  <si>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</si>
  <si>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</si>
  <si>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</si>
  <si>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</si>
  <si>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</si>
  <si>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</si>
  <si>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</si>
  <si>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</si>
  <si>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</si>
  <si>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</si>
  <si>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</si>
  <si>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</si>
  <si>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</si>
  <si>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</si>
  <si>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</si>
  <si>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</si>
  <si>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</si>
  <si>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</si>
  <si>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</si>
  <si>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</si>
  <si>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</si>
  <si>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</si>
  <si>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</si>
  <si>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</si>
  <si>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</si>
  <si>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</si>
  <si>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</si>
  <si>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</si>
  <si>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</si>
  <si>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</si>
  <si>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</si>
  <si>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</si>
  <si>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</si>
  <si>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</si>
  <si>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</si>
  <si>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</si>
  <si>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</si>
  <si>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</si>
  <si>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</si>
  <si>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</si>
  <si>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</si>
  <si>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</si>
  <si>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</si>
  <si>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</si>
  <si>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</si>
  <si>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</si>
  <si>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</si>
  <si>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</si>
  <si>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</si>
  <si>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</si>
  <si>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</si>
  <si>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</si>
  <si>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</si>
  <si>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</si>
  <si>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</si>
  <si>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</si>
  <si>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</si>
  <si>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</si>
  <si>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</si>
  <si>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</si>
  <si>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</si>
  <si>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</si>
  <si>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</si>
  <si>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</si>
  <si>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</si>
  <si>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</si>
  <si>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</si>
  <si>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</si>
  <si>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</si>
  <si>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</si>
  <si>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</si>
  <si>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</si>
  <si>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</si>
  <si>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</si>
  <si>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</si>
  <si>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</si>
  <si>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</si>
  <si>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</si>
  <si>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</si>
  <si>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</si>
  <si>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</si>
  <si>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</si>
  <si>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</si>
  <si>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</si>
  <si>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</si>
  <si>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</si>
  <si>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</si>
  <si>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</si>
  <si>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</si>
  <si>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</si>
  <si>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</si>
  <si>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</si>
  <si>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</si>
  <si>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</si>
  <si>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</si>
  <si>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</si>
  <si>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</si>
  <si>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</si>
  <si>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</si>
  <si>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</si>
  <si>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</si>
  <si>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</si>
  <si>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</si>
  <si>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</si>
  <si>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</si>
  <si>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</si>
  <si>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</si>
  <si>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</si>
  <si>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</si>
  <si>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</si>
  <si>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</si>
  <si>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</si>
  <si>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</si>
  <si>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</si>
  <si>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</si>
  <si>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</si>
  <si>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</si>
  <si>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</si>
  <si>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</si>
  <si>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</si>
  <si>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</si>
  <si>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</si>
  <si>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</si>
  <si>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</si>
  <si>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</si>
  <si>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</si>
  <si>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</si>
  <si>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</si>
  <si>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</si>
  <si>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</si>
  <si>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</si>
  <si>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</si>
  <si>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</si>
  <si>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</si>
  <si>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</si>
  <si>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</si>
  <si>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</si>
  <si>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</si>
  <si>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</si>
  <si>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</si>
  <si>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</si>
  <si>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</si>
  <si>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</si>
  <si>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</si>
  <si>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</si>
  <si>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</si>
  <si>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</si>
  <si>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</si>
  <si>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</si>
  <si>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</si>
  <si>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</si>
  <si>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</si>
  <si>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</si>
  <si>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</si>
  <si>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</si>
  <si>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</si>
  <si>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</si>
  <si>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</si>
  <si>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</si>
  <si>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</si>
  <si>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</si>
  <si>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</si>
  <si>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</si>
  <si>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</si>
  <si>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</si>
  <si>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</si>
  <si>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</si>
  <si>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</si>
  <si>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</si>
  <si>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</si>
  <si>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</si>
  <si>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</si>
  <si>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</si>
  <si>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</si>
  <si>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</si>
  <si>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</si>
  <si>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</si>
  <si>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</si>
  <si>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</si>
  <si>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</si>
  <si>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</si>
  <si>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</si>
  <si>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</si>
  <si>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</si>
  <si>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</si>
  <si>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</si>
  <si>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</si>
  <si>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</si>
  <si>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</si>
  <si>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</si>
  <si>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</si>
  <si>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</si>
  <si>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</si>
  <si>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</si>
  <si>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</si>
  <si>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</si>
  <si>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</si>
  <si>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</si>
  <si>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</si>
  <si>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</si>
  <si>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</si>
  <si>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</si>
  <si>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</si>
  <si>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</si>
  <si>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</si>
  <si>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</si>
  <si>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</si>
  <si>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</si>
  <si>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</si>
  <si>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</si>
  <si>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</si>
  <si>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</si>
  <si>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</si>
  <si>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</si>
  <si>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</si>
  <si>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</si>
  <si>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</si>
  <si>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</si>
  <si>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</si>
  <si>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</si>
  <si>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</si>
  <si>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</si>
  <si>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</si>
  <si>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</si>
  <si>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</si>
  <si>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</si>
  <si>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</si>
  <si>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</si>
  <si>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</si>
  <si>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</si>
  <si>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</si>
  <si>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</si>
  <si>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</si>
  <si>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</si>
  <si>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</si>
  <si>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</si>
  <si>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</si>
  <si>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</si>
  <si>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</si>
  <si>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</si>
  <si>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</si>
  <si>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</si>
  <si>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</si>
  <si>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</si>
  <si>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</si>
  <si>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</si>
  <si>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</si>
  <si>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</si>
  <si>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</si>
  <si>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</si>
  <si>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</si>
  <si>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</si>
  <si>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</si>
  <si>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</si>
  <si>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</si>
  <si>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</si>
  <si>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</si>
  <si>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</si>
  <si>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</si>
  <si>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</si>
  <si>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</si>
  <si>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</si>
  <si>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</si>
  <si>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</si>
  <si>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</si>
  <si>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</si>
  <si>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</si>
  <si>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</si>
  <si>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</si>
  <si>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</si>
  <si>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</si>
  <si>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</si>
  <si>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</si>
  <si>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</si>
  <si>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</si>
  <si>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</si>
  <si>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</si>
  <si>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</si>
  <si>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</si>
  <si>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</si>
  <si>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</si>
  <si>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</si>
  <si>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</si>
  <si>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</si>
  <si>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</si>
  <si>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</si>
  <si>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</si>
  <si>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</si>
  <si>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</si>
  <si>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</si>
  <si>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</si>
  <si>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</si>
  <si>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</si>
  <si>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</si>
  <si>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</si>
  <si>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</si>
  <si>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</si>
  <si>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</si>
  <si>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</si>
  <si>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</si>
  <si>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</si>
  <si>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</si>
  <si>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</si>
  <si>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</si>
  <si>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</si>
  <si>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</si>
  <si>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</si>
  <si>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</si>
  <si>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</si>
  <si>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</si>
  <si>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</si>
  <si>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</si>
  <si>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</si>
  <si>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</si>
  <si>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</si>
  <si>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</si>
  <si>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</si>
  <si>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</si>
  <si>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</si>
  <si>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</si>
  <si>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</si>
  <si>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</si>
  <si>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</si>
  <si>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</si>
  <si>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</si>
  <si>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</si>
  <si>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</si>
  <si>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</si>
  <si>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</si>
  <si>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</si>
  <si>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</si>
  <si>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</si>
  <si>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</si>
  <si>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</si>
  <si>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</si>
  <si>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</si>
  <si>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</si>
  <si>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</si>
  <si>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</si>
  <si>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</si>
  <si>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</si>
  <si>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</si>
  <si>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</si>
  <si>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</si>
  <si>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</si>
  <si>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</si>
  <si>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</si>
  <si>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</si>
  <si>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</si>
  <si>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</si>
  <si>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</si>
  <si>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</si>
  <si>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</si>
  <si>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</si>
  <si>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</si>
  <si>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</si>
  <si>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</si>
  <si>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</si>
  <si>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</si>
  <si>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</si>
  <si>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</si>
  <si>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</si>
  <si>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</si>
  <si>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</si>
  <si>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</si>
  <si>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</si>
  <si>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</si>
  <si>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</si>
  <si>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</si>
  <si>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</si>
  <si>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</si>
  <si>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</si>
  <si>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</si>
  <si>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</si>
  <si>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</si>
  <si>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</si>
  <si>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</si>
  <si>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</si>
  <si>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</si>
  <si>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</si>
  <si>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</si>
  <si>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</si>
  <si>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</si>
  <si>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</si>
  <si>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</si>
  <si>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</si>
  <si>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</si>
  <si>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</si>
  <si>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</si>
  <si>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</si>
  <si>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</si>
  <si>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</si>
  <si>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</si>
  <si>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</si>
  <si>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</si>
  <si>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</si>
  <si>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</si>
  <si>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</si>
  <si>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</si>
  <si>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</si>
  <si>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</si>
  <si>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</si>
  <si>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</si>
  <si>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</si>
  <si>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</si>
  <si>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</si>
  <si>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</si>
  <si>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</si>
  <si>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</si>
  <si>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</si>
  <si>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</si>
  <si>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</si>
  <si>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</si>
  <si>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</si>
  <si>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</si>
  <si>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</si>
  <si>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</si>
  <si>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</si>
  <si>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</si>
  <si>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</si>
  <si>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</si>
  <si>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</si>
  <si>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</si>
  <si>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</si>
  <si>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</si>
  <si>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</si>
  <si>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</si>
  <si>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</si>
  <si>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</si>
  <si>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</si>
  <si>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</si>
  <si>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</si>
  <si>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</si>
  <si>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</si>
  <si>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</si>
  <si>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</si>
  <si>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</si>
  <si>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</si>
  <si>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</si>
  <si>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</si>
  <si>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</si>
  <si>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</si>
  <si>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</si>
  <si>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</si>
  <si>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</si>
  <si>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</si>
  <si>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</si>
  <si>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</si>
  <si>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</si>
  <si>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</si>
  <si>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</si>
  <si>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</si>
  <si>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</si>
  <si>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</si>
  <si>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</si>
  <si>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</si>
  <si>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</si>
  <si>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</si>
  <si>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</si>
  <si>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</si>
  <si>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</si>
  <si>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</si>
  <si>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</si>
  <si>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</si>
  <si>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</si>
  <si>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</si>
  <si>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</si>
  <si>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</si>
  <si>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</si>
  <si>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</si>
  <si>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</si>
  <si>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</si>
  <si>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</si>
  <si>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</si>
  <si>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</si>
  <si>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</si>
  <si>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</si>
  <si>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</si>
  <si>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</si>
  <si>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</si>
  <si>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</si>
  <si>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</si>
  <si>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</si>
  <si>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</si>
  <si>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</si>
  <si>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</si>
  <si>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</si>
  <si>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</si>
  <si>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</si>
  <si>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</si>
  <si>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</si>
  <si>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</si>
  <si>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</si>
  <si>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</si>
  <si>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</si>
  <si>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</si>
  <si>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</si>
  <si>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</si>
  <si>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</si>
  <si>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</si>
  <si>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</si>
  <si>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</si>
  <si>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</si>
  <si>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</si>
  <si>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</si>
  <si>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</si>
  <si>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</si>
  <si>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</si>
  <si>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</si>
  <si>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</si>
  <si>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</si>
  <si>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</si>
  <si>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</si>
  <si>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</si>
  <si>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</si>
  <si>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</si>
  <si>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</si>
  <si>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</si>
  <si>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</si>
  <si>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</si>
  <si>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</si>
  <si>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</si>
  <si>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</si>
  <si>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</si>
  <si>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</si>
  <si>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</si>
  <si>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</si>
  <si>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</si>
  <si>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</si>
  <si>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</si>
  <si>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</si>
  <si>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</si>
  <si>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</si>
  <si>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</si>
  <si>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</si>
  <si>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</si>
  <si>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</si>
  <si>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</si>
  <si>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</si>
  <si>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</si>
  <si>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</si>
  <si>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</si>
  <si>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</si>
  <si>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</si>
  <si>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</si>
  <si>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</si>
  <si>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</si>
  <si>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</si>
  <si>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</si>
  <si>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</si>
  <si>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</si>
  <si>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</si>
  <si>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</si>
  <si>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</si>
  <si>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</si>
  <si>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</si>
  <si>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</si>
  <si>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</si>
  <si>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</si>
  <si>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</si>
  <si>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</si>
  <si>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</si>
  <si>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</si>
  <si>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</si>
  <si>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</si>
  <si>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</si>
  <si>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</si>
  <si>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</si>
  <si>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</si>
  <si>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</si>
  <si>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</si>
  <si>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</si>
  <si>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</si>
  <si>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</si>
  <si>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</si>
  <si>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</si>
  <si>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</si>
  <si>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</si>
  <si>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</si>
  <si>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</si>
  <si>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</si>
  <si>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</si>
  <si>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</si>
  <si>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</si>
  <si>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</si>
  <si>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</si>
  <si>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</si>
  <si>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</si>
  <si>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</si>
  <si>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</si>
  <si>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</si>
  <si>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</si>
  <si>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</si>
  <si>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</si>
  <si>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</si>
  <si>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</si>
  <si>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</si>
  <si>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</si>
  <si>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</si>
  <si>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</si>
  <si>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</si>
  <si>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</si>
  <si>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</si>
  <si>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</si>
  <si>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</si>
  <si>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</si>
  <si>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</si>
  <si>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</si>
  <si>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</si>
  <si>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</si>
  <si>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</si>
  <si>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</si>
  <si>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</si>
  <si>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</si>
  <si>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</si>
  <si>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</si>
  <si>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</si>
  <si>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</si>
  <si>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</si>
  <si>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</si>
  <si>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</si>
  <si>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</si>
  <si>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</si>
  <si>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</si>
  <si>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</si>
  <si>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</si>
  <si>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</si>
  <si>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</si>
  <si>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</si>
  <si>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</si>
  <si>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</si>
  <si>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</si>
  <si>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</si>
  <si>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</si>
  <si>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</si>
  <si>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</si>
  <si>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</si>
  <si>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</si>
  <si>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</si>
  <si>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</si>
  <si>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</si>
  <si>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</si>
  <si>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</si>
  <si>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</si>
  <si>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</si>
  <si>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</si>
  <si>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</si>
  <si>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</si>
  <si>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</si>
  <si>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</si>
  <si>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</si>
  <si>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</si>
  <si>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</si>
  <si>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</si>
  <si>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</si>
  <si>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</si>
  <si>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</si>
  <si>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</si>
  <si>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</si>
  <si>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</si>
  <si>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</si>
  <si>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</si>
  <si>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</si>
  <si>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</si>
  <si>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</si>
  <si>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</si>
  <si>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</si>
  <si>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</si>
  <si>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</si>
  <si>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</si>
  <si>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</si>
  <si>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</si>
  <si>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</si>
  <si>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</si>
  <si>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</si>
  <si>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</si>
  <si>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</si>
  <si>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</si>
  <si>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</si>
  <si>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</si>
  <si>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</si>
  <si>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</si>
  <si>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</si>
  <si>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</si>
  <si>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</si>
  <si>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</si>
  <si>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</si>
  <si>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</si>
  <si>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</si>
  <si>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</si>
  <si>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</si>
  <si>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</si>
  <si>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</si>
  <si>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</si>
  <si>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</si>
  <si>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</si>
  <si>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</si>
  <si>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</si>
  <si>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</si>
  <si>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</si>
  <si>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</si>
  <si>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</si>
  <si>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</si>
  <si>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</si>
  <si>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</si>
  <si>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</si>
  <si>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</si>
  <si>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</si>
  <si>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</si>
  <si>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</si>
  <si>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</si>
  <si>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</si>
  <si>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</si>
  <si>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</si>
  <si>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</si>
  <si>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</si>
  <si>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</si>
  <si>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</si>
  <si>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</si>
  <si>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</si>
  <si>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</si>
  <si>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</si>
  <si>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</si>
  <si>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</si>
  <si>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</si>
  <si>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</si>
  <si>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</si>
  <si>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</si>
  <si>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</si>
  <si>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</si>
  <si>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</si>
  <si>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</si>
  <si>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</si>
  <si>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</si>
  <si>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</si>
  <si>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</si>
  <si>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</si>
  <si>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</si>
  <si>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</si>
  <si>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</si>
  <si>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</si>
  <si>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</si>
  <si>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</si>
  <si>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</si>
  <si>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</si>
  <si>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</si>
  <si>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</si>
  <si>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</si>
  <si>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</si>
  <si>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</si>
  <si>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</si>
  <si>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</si>
  <si>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</si>
  <si>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</si>
  <si>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</si>
  <si>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</si>
  <si>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</si>
  <si>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</si>
  <si>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</si>
  <si>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</si>
  <si>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</si>
  <si>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</si>
  <si>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</si>
  <si>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</si>
  <si>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</si>
  <si>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</si>
  <si>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</si>
  <si>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</si>
  <si>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</si>
  <si>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</si>
  <si>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</si>
  <si>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</si>
  <si>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</si>
  <si>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</si>
  <si>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</si>
  <si>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</si>
  <si>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</si>
  <si>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</si>
  <si>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</si>
  <si>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</si>
  <si>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</si>
  <si>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</si>
  <si>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</si>
  <si>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</si>
  <si>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</si>
  <si>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</si>
  <si>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</si>
  <si>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</si>
  <si>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</si>
  <si>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</si>
  <si>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</si>
  <si>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</si>
  <si>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</si>
  <si>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</si>
  <si>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</si>
  <si>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</si>
  <si>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</si>
  <si>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</si>
  <si>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</si>
  <si>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</si>
  <si>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</si>
  <si>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</si>
  <si>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</si>
  <si>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</si>
  <si>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</si>
  <si>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</si>
  <si>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</si>
  <si>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</si>
  <si>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</si>
  <si>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</si>
  <si>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</si>
  <si>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</si>
  <si>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</si>
  <si>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</si>
  <si>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</si>
  <si>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</si>
  <si>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</si>
  <si>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</si>
  <si>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</si>
  <si>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</si>
  <si>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</si>
  <si>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</si>
  <si>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</si>
  <si>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</si>
  <si>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</si>
  <si>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</si>
  <si>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</si>
  <si>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</si>
  <si>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</si>
  <si>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</si>
  <si>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</si>
  <si>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</si>
  <si>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</si>
  <si>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</si>
  <si>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</si>
  <si>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</si>
  <si>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</si>
  <si>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</si>
  <si>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</si>
  <si>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</si>
  <si>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</si>
  <si>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</si>
  <si>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</si>
  <si>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</si>
  <si>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</si>
  <si>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</si>
  <si>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</si>
  <si>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</si>
  <si>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</si>
  <si>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</si>
  <si>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</si>
  <si>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</si>
  <si>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</si>
  <si>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</si>
  <si>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</si>
  <si>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</si>
  <si>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</si>
  <si>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</si>
  <si>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</si>
  <si>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</si>
  <si>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</si>
  <si>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</si>
  <si>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</si>
  <si>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</si>
  <si>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</si>
  <si>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</si>
  <si>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</si>
  <si>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</si>
  <si>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</si>
  <si>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</si>
  <si>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</si>
  <si>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</si>
  <si>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</si>
  <si>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</si>
  <si>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</si>
  <si>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</si>
  <si>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</si>
  <si>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</si>
  <si>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</si>
  <si>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</si>
  <si>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</si>
  <si>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</si>
  <si>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</si>
  <si>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</si>
  <si>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</si>
  <si>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</si>
  <si>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</si>
  <si>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</si>
  <si>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</si>
  <si>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</si>
  <si>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</si>
  <si>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</si>
  <si>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</si>
  <si>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</si>
  <si>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</si>
  <si>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</si>
  <si>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</si>
  <si>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</si>
  <si>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</si>
  <si>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</si>
  <si>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</si>
  <si>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</si>
  <si>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</si>
  <si>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</si>
  <si>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</si>
  <si>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</si>
  <si>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</si>
  <si>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</si>
  <si>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</si>
  <si>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</si>
  <si>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</si>
  <si>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</si>
  <si>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</si>
  <si>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</si>
  <si>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</si>
  <si>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</si>
  <si>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</si>
  <si>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</si>
  <si>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</si>
  <si>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</si>
  <si>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</si>
  <si>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</si>
  <si>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</si>
  <si>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</si>
  <si>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</si>
  <si>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</si>
  <si>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</si>
  <si>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</si>
  <si>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</si>
  <si>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</si>
  <si>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</si>
  <si>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</si>
  <si>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</si>
  <si>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</si>
  <si>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</si>
  <si>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</si>
  <si>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</si>
  <si>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</si>
  <si>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</si>
  <si>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</si>
  <si>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</si>
  <si>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</si>
  <si>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</si>
  <si>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</si>
  <si>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</si>
  <si>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</si>
  <si>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</si>
  <si>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</si>
  <si>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</si>
  <si>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</si>
  <si>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</si>
  <si>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</si>
  <si>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</si>
  <si>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</si>
  <si>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</si>
  <si>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</si>
  <si>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</si>
  <si>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</si>
  <si>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</si>
  <si>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</si>
  <si>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</si>
  <si>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</si>
  <si>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</si>
  <si>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</si>
  <si>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</si>
  <si>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</si>
  <si>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</si>
  <si>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</si>
  <si>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</si>
  <si>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</si>
  <si>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</si>
  <si>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</si>
  <si>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</si>
  <si>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</si>
  <si>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</si>
  <si>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</si>
  <si>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</si>
  <si>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</si>
  <si>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</si>
  <si>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</si>
  <si>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</si>
  <si>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</si>
  <si>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</si>
  <si>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</si>
  <si>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</si>
  <si>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</si>
  <si>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</si>
  <si>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</si>
  <si>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</si>
  <si>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</si>
  <si>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</si>
  <si>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</si>
  <si>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</si>
  <si>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</si>
  <si>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</si>
  <si>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</si>
  <si>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</si>
  <si>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</si>
  <si>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</si>
  <si>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</si>
  <si>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</si>
  <si>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</si>
  <si>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</si>
  <si>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</si>
  <si>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</si>
  <si>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</si>
  <si>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</si>
  <si>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</si>
  <si>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</si>
  <si>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</si>
  <si>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</si>
  <si>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</si>
  <si>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</si>
  <si>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</si>
  <si>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</si>
  <si>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</si>
  <si>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</si>
  <si>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</si>
  <si>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</si>
  <si>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</si>
  <si>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</si>
  <si>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</si>
  <si>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</si>
  <si>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</si>
  <si>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</si>
  <si>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</si>
  <si>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</si>
  <si>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</si>
  <si>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</si>
  <si>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</si>
  <si>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</si>
  <si>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</si>
  <si>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</si>
  <si>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</si>
  <si>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</si>
  <si>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</si>
  <si>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</si>
  <si>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</si>
  <si>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</si>
  <si>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</si>
  <si>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</si>
  <si>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</si>
  <si>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</si>
  <si>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</si>
  <si>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</si>
  <si>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</si>
  <si>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</si>
  <si>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</si>
  <si>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</si>
  <si>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</si>
  <si>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</si>
  <si>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</si>
  <si>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</si>
  <si>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</si>
  <si>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</si>
  <si>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</si>
  <si>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</si>
  <si>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</si>
  <si>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</si>
  <si>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</si>
  <si>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</si>
  <si>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</si>
  <si>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</si>
  <si>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</si>
  <si>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</si>
  <si>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</si>
  <si>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</si>
  <si>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</si>
  <si>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</si>
  <si>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</si>
  <si>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</si>
  <si>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</si>
  <si>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</si>
  <si>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</si>
  <si>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</si>
  <si>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</si>
  <si>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</si>
  <si>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</si>
  <si>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</si>
  <si>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</si>
  <si>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</si>
  <si>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</si>
  <si>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</si>
  <si>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</si>
  <si>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</si>
  <si>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</si>
  <si>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</si>
  <si>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</si>
  <si>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</si>
  <si>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</si>
  <si>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</si>
  <si>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</si>
  <si>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</si>
  <si>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</si>
  <si>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</si>
  <si>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</si>
  <si>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</si>
  <si>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</si>
  <si>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</si>
  <si>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</si>
  <si>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</si>
  <si>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</si>
  <si>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</si>
  <si>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</si>
  <si>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</si>
  <si>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</si>
  <si>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</si>
  <si>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</si>
  <si>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</si>
  <si>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</si>
  <si>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</si>
  <si>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</si>
  <si>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</si>
  <si>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</si>
  <si>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</si>
  <si>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</si>
  <si>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</si>
  <si>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</si>
  <si>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</si>
  <si>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</si>
  <si>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</si>
  <si>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</si>
  <si>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</si>
  <si>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</si>
  <si>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</si>
  <si>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</si>
  <si>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</si>
  <si>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</si>
  <si>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</si>
  <si>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</si>
  <si>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</si>
  <si>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</si>
  <si>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</si>
  <si>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</si>
  <si>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</si>
  <si>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</si>
  <si>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</si>
  <si>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</si>
  <si>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</si>
  <si>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</si>
  <si>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</si>
  <si>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</si>
  <si>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</si>
  <si>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</si>
  <si>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</si>
  <si>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</si>
  <si>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</si>
  <si>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</si>
  <si>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</si>
  <si>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</si>
  <si>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</si>
  <si>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</si>
  <si>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</si>
  <si>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</si>
  <si>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</si>
  <si>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</si>
  <si>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</si>
  <si>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</si>
  <si>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</si>
  <si>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</si>
  <si>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</si>
  <si>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</si>
  <si>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</si>
  <si>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</si>
  <si>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</si>
  <si>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</si>
  <si>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</si>
  <si>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</si>
  <si>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</si>
  <si>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</si>
  <si>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</si>
  <si>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</si>
  <si>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</si>
  <si>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</si>
  <si>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</si>
  <si>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</si>
  <si>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</si>
  <si>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</si>
  <si>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</si>
  <si>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</si>
  <si>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</si>
  <si>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</si>
  <si>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</si>
  <si>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</si>
  <si>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</si>
  <si>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</si>
  <si>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</si>
  <si>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</si>
  <si>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</si>
  <si>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</si>
  <si>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</si>
  <si>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</si>
  <si>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</si>
  <si>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</si>
  <si>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</si>
  <si>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</si>
  <si>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</si>
  <si>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</si>
  <si>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</si>
  <si>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</si>
  <si>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</si>
  <si>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</si>
  <si>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</si>
  <si>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</si>
  <si>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</si>
  <si>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</si>
  <si>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</si>
  <si>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</si>
  <si>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</si>
  <si>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</si>
  <si>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</si>
  <si>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</si>
  <si>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</si>
  <si>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</si>
  <si>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</si>
  <si>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</si>
  <si>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</si>
  <si>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</si>
  <si>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</si>
  <si>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</si>
  <si>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</si>
  <si>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</si>
  <si>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</si>
  <si>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</si>
  <si>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</si>
  <si>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</si>
  <si>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</si>
  <si>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</si>
  <si>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</si>
  <si>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</si>
  <si>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</si>
  <si>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</si>
  <si>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</si>
  <si>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</si>
  <si>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</si>
  <si>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</si>
  <si>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</si>
  <si>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</si>
  <si>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</si>
  <si>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</si>
  <si>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</si>
  <si>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</si>
  <si>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</si>
  <si>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</si>
  <si>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</si>
  <si>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</si>
  <si>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</si>
  <si>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</si>
  <si>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</si>
  <si>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</si>
  <si>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</si>
  <si>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</si>
  <si>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</si>
  <si>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</si>
  <si>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</si>
  <si>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</si>
  <si>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</si>
  <si>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</si>
  <si>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</si>
  <si>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</si>
  <si>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</si>
  <si>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</si>
  <si>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</si>
  <si>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</si>
  <si>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</si>
  <si>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</si>
  <si>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</si>
  <si>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</si>
  <si>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</si>
  <si>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</si>
  <si>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</si>
  <si>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</si>
  <si>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</si>
  <si>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</si>
  <si>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</si>
  <si>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</si>
  <si>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</si>
  <si>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</si>
  <si>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</si>
  <si>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</si>
  <si>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</si>
  <si>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</si>
  <si>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</si>
  <si>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</si>
  <si>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</si>
  <si>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</si>
  <si>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</si>
  <si>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</si>
  <si>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</si>
  <si>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</si>
  <si>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</si>
  <si>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</si>
  <si>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</si>
  <si>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</si>
  <si>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</si>
  <si>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</si>
  <si>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</si>
  <si>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</si>
  <si>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</si>
  <si>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</si>
  <si>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</si>
  <si>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</si>
  <si>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</si>
  <si>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</si>
  <si>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</si>
  <si>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</si>
  <si>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</si>
  <si>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</si>
  <si>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</si>
  <si>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</si>
  <si>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</si>
  <si>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</si>
  <si>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</si>
  <si>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</si>
  <si>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</si>
  <si>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</si>
  <si>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</si>
  <si>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</si>
  <si>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</si>
  <si>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</si>
  <si>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</si>
  <si>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</si>
  <si>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</si>
  <si>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</si>
  <si>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</si>
  <si>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</si>
  <si>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</si>
  <si>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</si>
  <si>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</si>
  <si>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</si>
  <si>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</si>
  <si>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</si>
  <si>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</si>
  <si>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</si>
  <si>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</si>
  <si>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</si>
  <si>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</si>
  <si>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</si>
  <si>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</si>
  <si>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</si>
  <si>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</si>
  <si>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</si>
  <si>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</si>
  <si>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</si>
  <si>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</si>
  <si>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</si>
  <si>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</si>
  <si>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</si>
  <si>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</si>
  <si>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</si>
  <si>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</si>
  <si>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</si>
  <si>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</si>
  <si>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</si>
  <si>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</si>
  <si>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</si>
  <si>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</si>
  <si>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</si>
  <si>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</si>
  <si>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</si>
  <si>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</si>
  <si>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</si>
  <si>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</si>
  <si>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</si>
  <si>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</si>
  <si>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</si>
  <si>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</si>
  <si>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</si>
  <si>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</si>
  <si>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</si>
  <si>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</si>
  <si>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</si>
  <si>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</si>
  <si>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</si>
  <si>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</si>
  <si>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</si>
  <si>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</si>
  <si>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</si>
  <si>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</si>
  <si>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</si>
  <si>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</si>
  <si>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</si>
  <si>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</si>
  <si>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</si>
  <si>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</si>
  <si>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</si>
  <si>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</si>
  <si>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</si>
  <si>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</si>
  <si>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</si>
  <si>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</si>
  <si>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</si>
  <si>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</si>
  <si>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</si>
  <si>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</si>
  <si>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</si>
  <si>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</si>
  <si>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</si>
  <si>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</si>
  <si>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</si>
  <si>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</si>
  <si>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</si>
  <si>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</si>
  <si>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</si>
  <si>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</si>
  <si>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</si>
  <si>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</si>
  <si>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</si>
  <si>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</si>
  <si>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</si>
  <si>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</si>
  <si>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</si>
  <si>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</si>
  <si>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</si>
  <si>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</si>
  <si>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</si>
  <si>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</si>
  <si>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</si>
  <si>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</si>
  <si>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</si>
  <si>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</si>
  <si>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</si>
  <si>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</si>
  <si>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</si>
  <si>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</si>
  <si>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</si>
  <si>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</si>
  <si>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</si>
  <si>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</si>
  <si>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</si>
  <si>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</si>
  <si>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</si>
  <si>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</si>
  <si>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</si>
  <si>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</si>
  <si>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</si>
  <si>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</si>
  <si>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</si>
  <si>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</si>
  <si>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</si>
  <si>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</si>
  <si>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</si>
  <si>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</si>
  <si>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</si>
  <si>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</si>
  <si>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</si>
  <si>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</si>
  <si>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</si>
  <si>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</si>
  <si>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</si>
  <si>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</si>
  <si>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</si>
  <si>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</si>
  <si>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</si>
  <si>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</si>
  <si>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</si>
  <si>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</si>
  <si>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</si>
  <si>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</si>
  <si>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</si>
  <si>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</si>
  <si>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</si>
  <si>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</si>
  <si>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</si>
  <si>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</si>
  <si>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</si>
  <si>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</si>
  <si>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</si>
  <si>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</si>
  <si>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</si>
  <si>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</si>
  <si>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</si>
  <si>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</si>
  <si>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</si>
  <si>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</si>
  <si>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</si>
  <si>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</si>
  <si>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</si>
  <si>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</si>
  <si>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</si>
  <si>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</si>
  <si>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</si>
  <si>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</si>
  <si>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</si>
  <si>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</si>
  <si>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</si>
  <si>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</si>
  <si>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</si>
  <si>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</si>
  <si>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</si>
  <si>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</si>
  <si>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</si>
  <si>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</si>
  <si>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</si>
  <si>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</si>
  <si>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</si>
  <si>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</si>
  <si>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</si>
  <si>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</si>
  <si>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</si>
  <si>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</si>
  <si>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</si>
  <si>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</si>
  <si>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</si>
  <si>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</si>
  <si>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</si>
  <si>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</si>
  <si>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</si>
  <si>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</si>
  <si>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</si>
  <si>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</si>
  <si>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</si>
  <si>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</si>
  <si>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</si>
  <si>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</si>
  <si>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</si>
  <si>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</si>
  <si>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</si>
  <si>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</si>
  <si>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</si>
  <si>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</si>
  <si>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</si>
  <si>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</si>
  <si>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</si>
  <si>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</si>
  <si>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</si>
  <si>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</si>
  <si>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</si>
  <si>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</si>
  <si>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</si>
  <si>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</si>
  <si>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</si>
  <si>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</si>
  <si>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</si>
  <si>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</si>
  <si>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</si>
  <si>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</si>
  <si>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</si>
  <si>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</si>
  <si>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</si>
  <si>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</si>
  <si>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</si>
  <si>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</si>
  <si>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</si>
  <si>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</si>
  <si>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</si>
  <si>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</si>
  <si>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</si>
  <si>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</si>
  <si>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</si>
  <si>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</si>
  <si>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</si>
  <si>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</si>
  <si>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</si>
  <si>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</si>
  <si>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</si>
  <si>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</si>
  <si>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</si>
  <si>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</si>
  <si>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</si>
  <si>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</si>
  <si>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</si>
  <si>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</si>
  <si>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</si>
  <si>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</si>
  <si>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</si>
  <si>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</si>
  <si>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</si>
  <si>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</si>
  <si>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</si>
  <si>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</si>
  <si>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</si>
  <si>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</si>
  <si>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</si>
  <si>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</si>
  <si>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</si>
  <si>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</si>
  <si>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</si>
  <si>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</si>
  <si>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</si>
  <si>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</si>
  <si>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</si>
  <si>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</si>
  <si>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</si>
  <si>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</si>
  <si>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</si>
  <si>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</si>
  <si>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</si>
  <si>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</si>
  <si>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</si>
  <si>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</si>
  <si>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</si>
  <si>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</si>
  <si>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</si>
  <si>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</si>
  <si>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</si>
  <si>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</si>
  <si>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</si>
  <si>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</si>
  <si>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</si>
  <si>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</si>
  <si>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</si>
  <si>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</si>
  <si>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</si>
  <si>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</si>
  <si>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</si>
  <si>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</si>
  <si>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</si>
  <si>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</si>
  <si>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</si>
  <si>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</si>
  <si>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</si>
  <si>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</si>
  <si>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</si>
  <si>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</si>
  <si>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</si>
  <si>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</si>
  <si>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</si>
  <si>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</si>
  <si>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</si>
  <si>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</si>
  <si>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</si>
  <si>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</si>
  <si>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</si>
  <si>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</si>
  <si>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</si>
  <si>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</si>
  <si>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</si>
  <si>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</si>
  <si>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</si>
  <si>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</si>
  <si>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</si>
  <si>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</si>
  <si>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</si>
  <si>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</si>
  <si>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</si>
  <si>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</si>
  <si>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</si>
  <si>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</si>
  <si>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</si>
  <si>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</si>
  <si>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</si>
  <si>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</si>
  <si>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</si>
  <si>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</si>
  <si>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</si>
  <si>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</si>
  <si>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</si>
  <si>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</si>
  <si>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</si>
  <si>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</si>
  <si>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</si>
  <si>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</si>
  <si>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</si>
  <si>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</si>
  <si>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</si>
  <si>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</si>
  <si>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</si>
  <si>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</si>
  <si>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</si>
  <si>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</si>
  <si>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</si>
  <si>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</si>
  <si>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</si>
  <si>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</si>
  <si>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</si>
  <si>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</si>
  <si>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</si>
  <si>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</si>
  <si>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</si>
  <si>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</si>
  <si>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</si>
  <si>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</si>
  <si>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</si>
  <si>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</si>
  <si>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</si>
  <si>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</si>
  <si>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</si>
  <si>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</si>
  <si>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</si>
  <si>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</si>
  <si>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</si>
  <si>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</si>
  <si>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</si>
  <si>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</si>
  <si>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</si>
  <si>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</si>
  <si>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</si>
  <si>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</si>
  <si>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</si>
  <si>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</si>
  <si>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</si>
  <si>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</si>
  <si>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</si>
  <si>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</si>
  <si>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</si>
  <si>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</si>
  <si>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</si>
  <si>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</si>
  <si>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</si>
  <si>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</si>
  <si>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</si>
  <si>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</si>
  <si>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</si>
  <si>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</si>
  <si>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</si>
  <si>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</si>
  <si>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</si>
  <si>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</si>
  <si>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</si>
  <si>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</si>
  <si>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</si>
  <si>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</si>
  <si>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</si>
  <si>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</si>
  <si>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</si>
  <si>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</si>
  <si>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</si>
  <si>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</si>
  <si>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</si>
  <si>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</si>
  <si>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</si>
  <si>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</si>
  <si>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</si>
  <si>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</si>
  <si>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</si>
  <si>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</si>
  <si>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</si>
  <si>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</si>
  <si>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</si>
  <si>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</si>
  <si>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</si>
  <si>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</si>
  <si>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</si>
  <si>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</si>
  <si>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</si>
  <si>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</si>
  <si>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</si>
  <si>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</si>
  <si>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</si>
  <si>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</si>
  <si>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</si>
  <si>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</si>
  <si>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</si>
  <si>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</si>
  <si>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</si>
  <si>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</si>
  <si>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</si>
  <si>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</si>
  <si>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</si>
  <si>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</si>
  <si>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</si>
  <si>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</si>
  <si>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</si>
  <si>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</si>
  <si>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</si>
  <si>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</si>
  <si>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</si>
  <si>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</si>
  <si>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</si>
  <si>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</si>
  <si>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</si>
  <si>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</si>
  <si>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</si>
  <si>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</si>
  <si>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</si>
  <si>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</si>
  <si>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</si>
  <si>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</si>
  <si>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</si>
  <si>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</si>
  <si>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</si>
  <si>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</si>
  <si>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</si>
  <si>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</si>
  <si>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</si>
  <si>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</si>
  <si>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</si>
  <si>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</si>
  <si>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</si>
  <si>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</si>
  <si>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</si>
  <si>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</si>
  <si>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</si>
  <si>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</si>
  <si>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</si>
  <si>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</si>
  <si>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</si>
  <si>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</si>
  <si>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</si>
  <si>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</si>
  <si>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</si>
  <si>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</si>
  <si>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</si>
  <si>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</si>
  <si>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</si>
  <si>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</si>
  <si>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</si>
  <si>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</si>
  <si>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</si>
  <si>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</si>
  <si>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</si>
  <si>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</si>
  <si>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</si>
  <si>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</si>
  <si>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</si>
  <si>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</si>
  <si>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</si>
  <si>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</si>
  <si>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</si>
  <si>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</si>
  <si>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</si>
  <si>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</si>
  <si>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</si>
  <si>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</si>
  <si>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</si>
  <si>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</si>
  <si>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</si>
  <si>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</si>
  <si>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</si>
  <si>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</si>
  <si>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</si>
  <si>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</si>
  <si>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</si>
  <si>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</si>
  <si>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</si>
  <si>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</si>
  <si>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</si>
  <si>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</si>
  <si>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</si>
  <si>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</si>
  <si>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</si>
  <si>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</si>
  <si>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</si>
  <si>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</si>
  <si>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</si>
  <si>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</si>
  <si>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</si>
  <si>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</si>
  <si>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</si>
  <si>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</si>
  <si>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</si>
  <si>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</si>
  <si>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</si>
  <si>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</si>
  <si>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</si>
  <si>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</si>
  <si>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</si>
  <si>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</si>
  <si>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</si>
  <si>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</si>
  <si>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</si>
  <si>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</si>
  <si>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</si>
  <si>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</si>
  <si>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</si>
  <si>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</si>
  <si>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</si>
  <si>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</si>
  <si>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</si>
  <si>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</si>
  <si>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</si>
  <si>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</si>
  <si>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</si>
  <si>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</si>
  <si>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</si>
  <si>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</si>
  <si>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</si>
  <si>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</si>
  <si>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</si>
  <si>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</si>
  <si>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</si>
  <si>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</si>
  <si>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</si>
  <si>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</si>
  <si>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</si>
  <si>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</si>
  <si>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</si>
  <si>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</si>
  <si>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</si>
  <si>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</si>
  <si>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</si>
  <si>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</si>
  <si>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</si>
  <si>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</si>
  <si>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</si>
  <si>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</si>
  <si>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</si>
  <si>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</si>
  <si>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</si>
  <si>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</si>
  <si>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</si>
  <si>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</si>
  <si>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</si>
  <si>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</si>
  <si>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</si>
  <si>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</si>
  <si>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</si>
  <si>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</si>
  <si>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</si>
  <si>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</si>
  <si>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</si>
  <si>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</si>
  <si>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</si>
  <si>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</si>
  <si>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</si>
  <si>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</si>
  <si>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</si>
  <si>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</si>
  <si>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</si>
  <si>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</si>
  <si>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</si>
  <si>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</si>
  <si>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</si>
  <si>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</si>
  <si>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</si>
  <si>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</si>
  <si>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</si>
  <si>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</si>
  <si>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</si>
  <si>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</si>
  <si>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</si>
  <si>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</si>
  <si>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</si>
  <si>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</si>
  <si>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</si>
  <si>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</si>
  <si>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</si>
  <si>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</si>
  <si>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</si>
  <si>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</si>
  <si>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</si>
  <si>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</si>
  <si>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</si>
  <si>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</si>
  <si>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</si>
  <si>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</si>
  <si>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</si>
  <si>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</si>
  <si>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</si>
  <si>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</si>
  <si>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</si>
  <si>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</si>
  <si>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</si>
  <si>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</si>
  <si>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</si>
  <si>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</si>
  <si>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</si>
  <si>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</si>
  <si>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</si>
  <si>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</si>
  <si>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</si>
  <si>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</si>
  <si>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</si>
  <si>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</si>
  <si>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</si>
  <si>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</si>
  <si>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</si>
  <si>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</si>
  <si>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</si>
  <si>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</si>
  <si>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</si>
  <si>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</si>
  <si>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</si>
  <si>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</si>
  <si>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</si>
  <si>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</si>
  <si>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</si>
  <si>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</si>
  <si>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</si>
  <si>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</si>
  <si>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</si>
  <si>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</si>
  <si>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</si>
  <si>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</si>
  <si>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</si>
  <si>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</si>
  <si>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</si>
  <si>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</si>
  <si>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</si>
  <si>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</si>
  <si>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</si>
  <si>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</si>
  <si>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</si>
  <si>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</si>
  <si>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</si>
  <si>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</si>
  <si>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</si>
  <si>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</si>
  <si>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</si>
  <si>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</si>
  <si>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</si>
  <si>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</si>
  <si>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</si>
  <si>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</si>
  <si>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</si>
  <si>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</si>
  <si>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</si>
  <si>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</si>
  <si>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</si>
  <si>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</si>
  <si>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</si>
  <si>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</si>
  <si>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</si>
  <si>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</si>
  <si>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</si>
  <si>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</si>
  <si>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</si>
  <si>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</si>
  <si>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</si>
  <si>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</si>
  <si>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</si>
  <si>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</si>
  <si>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</si>
  <si>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</si>
  <si>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</si>
  <si>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</si>
  <si>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</si>
  <si>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</si>
  <si>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</si>
  <si>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</si>
  <si>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</si>
  <si>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</si>
  <si>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</si>
  <si>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</si>
  <si>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</si>
  <si>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</si>
  <si>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</si>
  <si>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</si>
  <si>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</si>
  <si>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</si>
  <si>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</si>
  <si>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</si>
  <si>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</si>
  <si>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</si>
  <si>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</si>
  <si>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</si>
  <si>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</si>
  <si>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</si>
  <si>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</si>
  <si>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</si>
  <si>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</si>
  <si>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</si>
  <si>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</si>
  <si>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</si>
  <si>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</si>
  <si>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</si>
  <si>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</si>
  <si>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</si>
  <si>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</si>
  <si>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</si>
  <si>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</si>
  <si>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</si>
  <si>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</si>
  <si>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</si>
  <si>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</si>
  <si>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</si>
  <si>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</si>
  <si>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</si>
  <si>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</si>
  <si>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</si>
  <si>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</si>
  <si>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</si>
  <si>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</si>
  <si>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</si>
  <si>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</si>
  <si>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</si>
  <si>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</si>
  <si>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</si>
  <si>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</si>
  <si>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</si>
  <si>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</si>
  <si>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</si>
  <si>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</si>
  <si>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</si>
  <si>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</si>
  <si>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</si>
  <si>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</si>
  <si>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</si>
  <si>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</si>
  <si>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</si>
  <si>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</si>
  <si>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</si>
  <si>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</si>
  <si>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</si>
  <si>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</si>
  <si>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</si>
  <si>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</si>
  <si>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</si>
  <si>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</si>
  <si>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</si>
  <si>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</si>
  <si>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</si>
  <si>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</si>
  <si>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</si>
  <si>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</si>
  <si>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</si>
  <si>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</si>
  <si>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</si>
  <si>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</si>
  <si>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</si>
  <si>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</si>
  <si>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</si>
  <si>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</si>
  <si>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</si>
  <si>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</si>
  <si>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</si>
  <si>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</si>
  <si>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</si>
  <si>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</si>
  <si>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</si>
  <si>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</si>
  <si>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</si>
  <si>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</si>
  <si>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</si>
  <si>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</si>
  <si>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</si>
  <si>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</si>
  <si>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</si>
  <si>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</si>
  <si>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</si>
  <si>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</si>
  <si>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</si>
  <si>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</si>
  <si>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</si>
  <si>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</si>
  <si>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</si>
  <si>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</si>
  <si>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</si>
  <si>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</si>
  <si>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</si>
  <si>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</si>
  <si>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</si>
  <si>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</si>
  <si>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</si>
  <si>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</si>
  <si>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</si>
  <si>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</si>
  <si>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</si>
  <si>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</si>
  <si>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</si>
  <si>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</si>
  <si>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</si>
  <si>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</si>
  <si>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</si>
  <si>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</si>
  <si>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</si>
  <si>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</si>
  <si>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</si>
  <si>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</si>
  <si>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</si>
  <si>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</si>
  <si>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</si>
  <si>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</si>
  <si>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</si>
  <si>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</si>
  <si>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</si>
  <si>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</si>
  <si>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</si>
  <si>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</si>
  <si>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</si>
  <si>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</si>
  <si>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</si>
  <si>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</si>
  <si>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</si>
  <si>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</si>
  <si>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</si>
  <si>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</si>
  <si>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</si>
  <si>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</si>
  <si>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</si>
  <si>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</si>
  <si>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</si>
  <si>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</si>
  <si>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</si>
  <si>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</si>
  <si>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</si>
  <si>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</si>
  <si>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</si>
  <si>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</si>
  <si>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</si>
  <si>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</si>
  <si>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</si>
  <si>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</si>
  <si>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</si>
  <si>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</si>
  <si>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</si>
  <si>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</si>
  <si>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</si>
  <si>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</si>
  <si>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</si>
  <si>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</si>
  <si>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</si>
  <si>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</si>
  <si>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</si>
  <si>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</si>
  <si>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</si>
  <si>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</si>
  <si>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</si>
  <si>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</si>
  <si>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</si>
  <si>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</si>
  <si>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</si>
  <si>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</si>
  <si>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</si>
  <si>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</si>
  <si>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</si>
  <si>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</si>
  <si>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</si>
  <si>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</si>
  <si>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</si>
  <si>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</si>
  <si>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</si>
  <si>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</si>
  <si>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</si>
  <si>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</si>
  <si>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</si>
  <si>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</si>
  <si>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</si>
  <si>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</si>
  <si>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</si>
  <si>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</si>
  <si>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</si>
  <si>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</si>
  <si>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</si>
  <si>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</si>
  <si>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</si>
  <si>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</si>
  <si>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</si>
  <si>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</si>
  <si>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</si>
  <si>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</si>
  <si>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</si>
  <si>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</si>
  <si>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</si>
  <si>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</si>
  <si>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</si>
  <si>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</si>
  <si>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</si>
  <si>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</si>
  <si>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</si>
  <si>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</si>
  <si>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</si>
  <si>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</si>
  <si>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</si>
  <si>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</si>
  <si>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</si>
  <si>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</si>
  <si>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</si>
  <si>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</si>
  <si>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</si>
  <si>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</si>
  <si>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</si>
  <si>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</si>
  <si>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</si>
  <si>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</si>
  <si>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</si>
  <si>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</si>
  <si>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</si>
  <si>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</si>
  <si>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</si>
  <si>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</si>
  <si>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</si>
  <si>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</si>
  <si>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</si>
  <si>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</si>
  <si>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</si>
  <si>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</si>
  <si>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</si>
  <si>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</si>
  <si>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</si>
  <si>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</si>
  <si>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</si>
  <si>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</si>
  <si>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</si>
  <si>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</si>
  <si>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</si>
  <si>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</si>
  <si>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</si>
  <si>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</si>
  <si>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</si>
  <si>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</si>
  <si>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</si>
  <si>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</si>
  <si>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</si>
  <si>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</si>
  <si>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</si>
  <si>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</si>
  <si>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</si>
  <si>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</si>
  <si>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</si>
  <si>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</si>
  <si>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</si>
  <si>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</si>
  <si>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</si>
  <si>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</si>
  <si>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</si>
  <si>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</si>
  <si>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</si>
  <si>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</si>
  <si>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</si>
  <si>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</si>
  <si>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</si>
  <si>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</si>
  <si>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</si>
  <si>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</si>
  <si>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</si>
  <si>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</si>
  <si>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</si>
  <si>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</si>
  <si>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</si>
  <si>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</si>
  <si>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</si>
  <si>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</si>
  <si>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</si>
  <si>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</si>
  <si>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</si>
  <si>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</si>
  <si>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</si>
  <si>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</si>
  <si>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</si>
  <si>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</si>
  <si>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</si>
  <si>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</si>
  <si>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</si>
  <si>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</si>
  <si>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</si>
  <si>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</si>
  <si>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</si>
  <si>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</si>
  <si>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</si>
  <si>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</si>
  <si>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</si>
  <si>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</si>
  <si>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</si>
  <si>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</si>
  <si>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</si>
  <si>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</si>
  <si>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</si>
  <si>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</si>
  <si>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</si>
  <si>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</si>
  <si>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</si>
  <si>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</si>
  <si>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</si>
  <si>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</si>
  <si>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</si>
  <si>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</si>
  <si>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</si>
  <si>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</si>
  <si>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</si>
  <si>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</si>
  <si>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</si>
  <si>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</si>
  <si>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</si>
  <si>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</si>
  <si>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</si>
  <si>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</si>
  <si>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</si>
  <si>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</si>
  <si>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</si>
  <si>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</si>
  <si>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</si>
  <si>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</si>
  <si>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</si>
  <si>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</si>
  <si>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</si>
  <si>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</si>
  <si>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</si>
  <si>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</si>
  <si>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</si>
  <si>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</si>
  <si>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</si>
  <si>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</si>
  <si>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</si>
  <si>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</si>
  <si>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</si>
  <si>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</si>
  <si>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</si>
  <si>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</si>
  <si>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</si>
  <si>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</si>
  <si>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</si>
  <si>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</si>
  <si>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</si>
  <si>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</si>
  <si>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</si>
  <si>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</si>
  <si>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</si>
  <si>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</si>
  <si>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</si>
  <si>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</si>
  <si>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</si>
  <si>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</si>
  <si>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</si>
  <si>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</si>
  <si>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</si>
  <si>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</si>
  <si>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</si>
  <si>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</si>
  <si>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</si>
  <si>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</si>
  <si>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</si>
  <si>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</si>
  <si>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</si>
  <si>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</si>
  <si>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</si>
  <si>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</si>
  <si>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</si>
  <si>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</si>
  <si>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</si>
  <si>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</si>
  <si>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</si>
  <si>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</si>
  <si>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</si>
  <si>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</si>
  <si>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</si>
  <si>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</si>
  <si>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</si>
  <si>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</si>
  <si>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</si>
  <si>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</si>
  <si>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</si>
  <si>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</si>
  <si>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</si>
  <si>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</si>
  <si>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</si>
  <si>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</si>
  <si>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</si>
  <si>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</si>
  <si>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</si>
  <si>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</si>
  <si>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</si>
  <si>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</si>
  <si>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</si>
  <si>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</si>
  <si>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</si>
  <si>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</si>
  <si>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</si>
  <si>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</si>
  <si>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</si>
  <si>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</si>
  <si>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</si>
  <si>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</si>
  <si>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</si>
  <si>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</si>
  <si>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</si>
  <si>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</si>
  <si>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</si>
  <si>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</si>
  <si>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</si>
  <si>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</si>
  <si>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</si>
  <si>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</si>
  <si>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</si>
  <si>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</si>
  <si>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</si>
  <si>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</si>
  <si>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</si>
  <si>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</si>
  <si>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</si>
  <si>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</si>
  <si>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</si>
  <si>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</si>
  <si>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</si>
  <si>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</si>
  <si>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</si>
  <si>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</si>
  <si>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</si>
  <si>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</si>
  <si>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</si>
  <si>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</si>
  <si>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</si>
  <si>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</si>
  <si>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</si>
  <si>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</si>
  <si>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</si>
  <si>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</si>
  <si>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</si>
  <si>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</si>
  <si>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</si>
  <si>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</si>
  <si>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</si>
  <si>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</si>
  <si>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</si>
  <si>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</si>
  <si>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</si>
  <si>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</si>
  <si>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</si>
  <si>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</si>
  <si>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</si>
  <si>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</si>
  <si>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</si>
  <si>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</si>
  <si>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</si>
  <si>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</si>
  <si>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</si>
  <si>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</si>
  <si>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</si>
  <si>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</si>
  <si>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</si>
  <si>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</si>
  <si>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</si>
  <si>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</si>
  <si>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</si>
  <si>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</si>
  <si>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</si>
  <si>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</si>
  <si>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</si>
  <si>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</si>
  <si>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</si>
  <si>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</si>
  <si>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</si>
  <si>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</si>
  <si>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</si>
  <si>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</si>
  <si>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</si>
  <si>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</si>
  <si>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</si>
  <si>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</si>
  <si>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</si>
  <si>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</si>
  <si>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</si>
  <si>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</si>
  <si>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</si>
  <si>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</si>
  <si>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</si>
  <si>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</si>
  <si>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</si>
  <si>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</si>
  <si>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</si>
  <si>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</si>
  <si>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</si>
  <si>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</si>
  <si>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</si>
  <si>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</si>
  <si>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</si>
  <si>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</si>
  <si>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</si>
  <si>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</si>
  <si>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</si>
  <si>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</si>
  <si>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</si>
  <si>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</si>
  <si>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</si>
  <si>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</si>
  <si>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</si>
  <si>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</si>
  <si>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</si>
  <si>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</si>
  <si>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</si>
  <si>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</si>
  <si>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</si>
  <si>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</si>
  <si>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</si>
  <si>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</si>
  <si>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</si>
  <si>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</si>
  <si>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</si>
  <si>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</si>
  <si>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</si>
  <si>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</si>
  <si>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</si>
  <si>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</si>
  <si>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</si>
  <si>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</si>
  <si>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</si>
  <si>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</si>
  <si>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</si>
  <si>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</si>
  <si>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</si>
  <si>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</si>
  <si>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</si>
  <si>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</si>
  <si>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</si>
  <si>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</si>
  <si>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</si>
  <si>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</si>
  <si>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</si>
  <si>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</si>
  <si>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</si>
  <si>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</si>
  <si>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</si>
  <si>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</si>
  <si>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</si>
  <si>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</si>
  <si>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</si>
  <si>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</si>
  <si>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</si>
  <si>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</si>
  <si>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</si>
  <si>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</si>
  <si>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</si>
  <si>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</si>
  <si>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</si>
  <si>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</si>
  <si>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</si>
  <si>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</si>
  <si>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</si>
  <si>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</si>
  <si>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</si>
  <si>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</si>
  <si>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</si>
  <si>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</si>
  <si>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</si>
  <si>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</si>
  <si>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</si>
  <si>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</si>
  <si>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</si>
  <si>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</si>
  <si>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</si>
  <si>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</si>
  <si>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</si>
  <si>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</si>
  <si>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</si>
  <si>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</si>
  <si>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</si>
  <si>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</si>
  <si>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</si>
  <si>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</si>
  <si>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</si>
  <si>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</si>
  <si>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</si>
  <si>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</si>
  <si>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</si>
  <si>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</si>
  <si>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</si>
  <si>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</si>
  <si>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</si>
  <si>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</si>
  <si>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</si>
  <si>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</si>
  <si>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</si>
  <si>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</si>
  <si>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</si>
  <si>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</si>
  <si>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</si>
  <si>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</si>
  <si>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</si>
  <si>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</si>
  <si>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</si>
  <si>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</si>
  <si>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</si>
  <si>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</si>
  <si>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</si>
  <si>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</si>
  <si>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</si>
  <si>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</si>
  <si>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</si>
  <si>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</si>
  <si>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</si>
  <si>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</si>
  <si>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</si>
  <si>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</si>
  <si>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</si>
  <si>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</si>
  <si>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</si>
  <si>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</si>
  <si>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</si>
  <si>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</si>
  <si>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</si>
  <si>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</si>
  <si>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</si>
  <si>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</si>
  <si>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</si>
  <si>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</si>
  <si>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</si>
  <si>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</si>
  <si>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</si>
  <si>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</si>
  <si>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</si>
  <si>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</si>
  <si>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</si>
  <si>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</si>
  <si>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</si>
  <si>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</si>
  <si>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</si>
  <si>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</si>
  <si>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</si>
  <si>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</si>
  <si>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</si>
  <si>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</si>
  <si>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</si>
  <si>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</si>
  <si>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</si>
  <si>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</si>
  <si>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</si>
  <si>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</si>
  <si>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</si>
  <si>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</si>
  <si>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</si>
  <si>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</si>
  <si>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</si>
  <si>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</si>
  <si>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</si>
  <si>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</si>
  <si>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</si>
  <si>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</si>
  <si>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</si>
  <si>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</si>
  <si>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</si>
  <si>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</si>
  <si>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</si>
  <si>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</si>
  <si>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</si>
  <si>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</si>
  <si>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</si>
  <si>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</si>
  <si>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</si>
  <si>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</si>
  <si>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</si>
  <si>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</si>
  <si>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</si>
  <si>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</si>
  <si>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</si>
  <si>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</si>
  <si>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</si>
  <si>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</si>
  <si>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</si>
  <si>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</si>
  <si>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</si>
  <si>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</si>
  <si>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</si>
  <si>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</si>
  <si>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</si>
  <si>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</si>
  <si>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</si>
  <si>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</si>
  <si>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</si>
  <si>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</si>
  <si>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</si>
  <si>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</si>
  <si>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</si>
  <si>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</si>
  <si>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</si>
  <si>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</si>
  <si>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</si>
  <si>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</si>
  <si>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</si>
  <si>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</si>
  <si>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</si>
  <si>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</si>
  <si>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</si>
  <si>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</si>
  <si>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</si>
  <si>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</si>
  <si>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</si>
  <si>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</si>
  <si>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</si>
  <si>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</si>
  <si>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</si>
  <si>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</si>
  <si>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</si>
  <si>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</si>
  <si>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</si>
  <si>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</si>
  <si>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</si>
  <si>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</si>
  <si>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</si>
  <si>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</si>
  <si>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</si>
  <si>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</si>
  <si>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</si>
  <si>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</si>
  <si>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</si>
  <si>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</si>
  <si>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</si>
  <si>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</si>
  <si>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</si>
  <si>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</si>
  <si>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</si>
  <si>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</si>
  <si>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</si>
  <si>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</si>
  <si>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</si>
  <si>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</si>
  <si>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</si>
  <si>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</si>
  <si>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</si>
  <si>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</si>
  <si>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</si>
  <si>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</si>
  <si>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</si>
  <si>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</si>
  <si>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</si>
  <si>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</si>
  <si>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</si>
  <si>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</si>
  <si>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</si>
  <si>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</si>
  <si>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</si>
  <si>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</si>
  <si>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</si>
  <si>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</si>
  <si>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</si>
  <si>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</si>
  <si>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</si>
  <si>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</si>
  <si>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</si>
  <si>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</si>
  <si>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</si>
  <si>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</si>
  <si>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</si>
  <si>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</si>
  <si>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</si>
  <si>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</si>
  <si>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</si>
  <si>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</si>
  <si>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</si>
  <si>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</si>
  <si>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</si>
  <si>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</si>
  <si>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</si>
  <si>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</si>
  <si>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</si>
  <si>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</si>
  <si>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</si>
  <si>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</si>
  <si>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</si>
  <si>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</si>
  <si>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</si>
  <si>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</si>
  <si>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</si>
  <si>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</si>
  <si>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</si>
  <si>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</si>
  <si>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</si>
  <si>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</si>
  <si>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</si>
  <si>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</si>
  <si>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</si>
  <si>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</si>
  <si>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</si>
  <si>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</si>
  <si>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</si>
  <si>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</si>
  <si>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</si>
  <si>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</si>
  <si>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</si>
  <si>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</si>
  <si>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</si>
  <si>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</si>
  <si>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</si>
  <si>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</si>
  <si>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</si>
  <si>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</si>
  <si>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</si>
  <si>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</si>
  <si>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</si>
  <si>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</si>
  <si>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</si>
  <si>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</si>
  <si>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</si>
  <si>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</si>
  <si>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</si>
  <si>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</si>
  <si>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</si>
  <si>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</si>
  <si>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</si>
  <si>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</si>
  <si>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</si>
  <si>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</si>
  <si>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</si>
  <si>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</si>
  <si>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</si>
  <si>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</si>
  <si>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</si>
  <si>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</si>
  <si>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</si>
  <si>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</si>
  <si>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</si>
  <si>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</si>
  <si>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</si>
  <si>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</si>
  <si>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</si>
  <si>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</si>
  <si>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</si>
  <si>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</si>
  <si>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</si>
  <si>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</si>
  <si>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</si>
  <si>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</si>
  <si>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</si>
  <si>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</si>
  <si>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</si>
  <si>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</si>
  <si>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</si>
  <si>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</si>
  <si>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</si>
  <si>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</si>
  <si>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</si>
  <si>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</si>
  <si>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</si>
  <si>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</si>
  <si>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</si>
  <si>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</si>
  <si>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</si>
  <si>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</si>
  <si>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</si>
  <si>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</si>
  <si>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</si>
  <si>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</si>
  <si>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</si>
  <si>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</si>
  <si>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</si>
  <si>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</si>
  <si>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</si>
  <si>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</si>
  <si>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</si>
  <si>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</si>
  <si>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</si>
  <si>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</si>
  <si>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</si>
  <si>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</si>
  <si>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</si>
  <si>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</si>
  <si>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</si>
  <si>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</si>
  <si>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</si>
  <si>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</si>
  <si>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</si>
  <si>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</si>
  <si>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</si>
  <si>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</si>
  <si>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</si>
  <si>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</si>
  <si>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</si>
  <si>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</si>
  <si>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</si>
  <si>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</si>
  <si>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</si>
  <si>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</si>
  <si>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</si>
  <si>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</si>
  <si>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</si>
  <si>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</si>
  <si>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</si>
  <si>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</si>
  <si>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</si>
  <si>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</si>
  <si>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</si>
  <si>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</si>
  <si>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</si>
  <si>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</si>
  <si>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</si>
  <si>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</si>
  <si>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</si>
  <si>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</si>
  <si>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</si>
  <si>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</si>
  <si>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</si>
  <si>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</si>
  <si>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</si>
  <si>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</si>
  <si>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</si>
  <si>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</si>
  <si>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</si>
  <si>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</si>
  <si>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</si>
  <si>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</si>
  <si>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</si>
  <si>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</si>
  <si>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</si>
  <si>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</si>
  <si>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</si>
  <si>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</si>
  <si>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</si>
  <si>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</si>
  <si>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</si>
  <si>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</si>
  <si>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</si>
  <si>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</si>
  <si>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</si>
  <si>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</si>
  <si>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</si>
  <si>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</si>
  <si>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</si>
  <si>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</si>
  <si>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</si>
  <si>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</si>
  <si>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</si>
  <si>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</si>
  <si>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</si>
  <si>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</si>
  <si>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</si>
  <si>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</si>
  <si>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</si>
  <si>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</si>
  <si>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</si>
  <si>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</si>
  <si>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</si>
  <si>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</si>
  <si>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</si>
  <si>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</si>
  <si>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</si>
  <si>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</si>
  <si>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</si>
  <si>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</si>
  <si>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</si>
  <si>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</si>
  <si>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</si>
  <si>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</si>
  <si>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</si>
  <si>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</si>
  <si>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</si>
  <si>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</si>
  <si>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</si>
  <si>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</si>
  <si>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</si>
  <si>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</si>
  <si>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</si>
  <si>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</si>
  <si>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</si>
  <si>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</si>
  <si>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</si>
  <si>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</si>
  <si>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</si>
  <si>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</si>
  <si>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</si>
  <si>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</si>
  <si>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</si>
  <si>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</si>
  <si>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</si>
  <si>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</si>
  <si>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</si>
  <si>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</si>
  <si>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</si>
  <si>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</si>
  <si>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</si>
  <si>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</si>
  <si>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</si>
  <si>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</si>
  <si>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</si>
  <si>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</si>
  <si>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</si>
  <si>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</si>
  <si>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</si>
  <si>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</si>
  <si>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</si>
  <si>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</si>
  <si>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</si>
  <si>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</si>
  <si>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</si>
  <si>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</si>
  <si>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</si>
  <si>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</si>
  <si>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</si>
  <si>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</si>
  <si>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</si>
  <si>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</si>
  <si>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</si>
  <si>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</si>
  <si>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</si>
  <si>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</si>
  <si>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</si>
  <si>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</si>
  <si>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</si>
  <si>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</si>
  <si>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</si>
  <si>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</si>
  <si>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</si>
  <si>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</si>
  <si>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</si>
  <si>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</si>
  <si>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</si>
  <si>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</si>
  <si>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</si>
  <si>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</si>
  <si>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</si>
  <si>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</si>
  <si>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</si>
  <si>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</si>
  <si>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</si>
  <si>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</si>
  <si>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</si>
  <si>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</si>
  <si>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</si>
  <si>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</si>
  <si>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</si>
  <si>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</si>
  <si>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</si>
  <si>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</si>
  <si>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</si>
  <si>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</si>
  <si>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</si>
  <si>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</si>
  <si>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</si>
  <si>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</si>
  <si>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</si>
  <si>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</si>
  <si>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</si>
  <si>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</si>
  <si>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</si>
  <si>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</si>
  <si>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</si>
  <si>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</si>
  <si>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</si>
  <si>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</si>
  <si>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</si>
  <si>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</si>
  <si>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</si>
  <si>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</si>
  <si>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</si>
  <si>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</si>
  <si>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</si>
  <si>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</si>
  <si>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</si>
  <si>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</si>
  <si>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</si>
  <si>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</si>
  <si>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</si>
  <si>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</si>
  <si>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</si>
  <si>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</si>
  <si>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</si>
  <si>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</si>
  <si>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</si>
  <si>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</si>
  <si>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</si>
  <si>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</si>
  <si>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</si>
  <si>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</si>
  <si>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</si>
  <si>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</si>
  <si>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</si>
  <si>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</si>
  <si>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</si>
  <si>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</si>
  <si>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</si>
  <si>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</si>
  <si>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</si>
  <si>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</si>
  <si>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</si>
  <si>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</si>
  <si>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</si>
  <si>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</si>
  <si>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</si>
  <si>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</si>
  <si>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</si>
  <si>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</si>
  <si>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</si>
  <si>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</si>
  <si>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</si>
  <si>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</si>
  <si>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</si>
  <si>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</si>
  <si>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</si>
  <si>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</si>
  <si>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</si>
  <si>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</si>
  <si>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</si>
  <si>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</si>
  <si>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</si>
  <si>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</si>
  <si>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</si>
  <si>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</si>
  <si>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</si>
  <si>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</si>
  <si>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</si>
  <si>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</si>
  <si>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</si>
  <si>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</si>
  <si>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</si>
  <si>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</si>
  <si>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</si>
  <si>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</si>
  <si>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</si>
  <si>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</si>
  <si>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</si>
  <si>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</si>
  <si>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</si>
  <si>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</si>
  <si>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</si>
  <si>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</si>
  <si>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</si>
  <si>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</si>
  <si>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</si>
  <si>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</si>
  <si>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</si>
  <si>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</si>
  <si>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</si>
  <si>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</si>
  <si>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</si>
  <si>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</si>
  <si>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</si>
  <si>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</si>
  <si>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</si>
  <si>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</si>
  <si>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</si>
  <si>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</si>
  <si>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</si>
  <si>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</si>
  <si>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</si>
  <si>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</si>
  <si>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</si>
  <si>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</si>
  <si>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</si>
  <si>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</si>
  <si>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</si>
  <si>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</si>
  <si>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</si>
  <si>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</si>
  <si>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</si>
  <si>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</si>
  <si>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</si>
  <si>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</si>
  <si>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</si>
  <si>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</si>
  <si>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</si>
  <si>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</si>
  <si>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</si>
  <si>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</si>
  <si>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</si>
  <si>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</si>
  <si>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</si>
  <si>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</si>
  <si>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</si>
  <si>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</si>
  <si>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</si>
  <si>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</si>
  <si>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</si>
  <si>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</si>
  <si>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</si>
  <si>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</si>
  <si>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</si>
  <si>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</si>
  <si>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</si>
  <si>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</si>
  <si>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</si>
  <si>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</si>
  <si>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</si>
  <si>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</si>
  <si>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</si>
  <si>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</si>
  <si>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</si>
  <si>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</si>
  <si>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</si>
  <si>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</si>
  <si>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</si>
  <si>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</si>
  <si>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</si>
  <si>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</si>
  <si>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</si>
  <si>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</si>
  <si>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</si>
  <si>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</si>
  <si>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</si>
  <si>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</si>
  <si>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</si>
  <si>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</si>
  <si>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</si>
  <si>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</si>
  <si>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</si>
  <si>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</si>
  <si>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</si>
  <si>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</si>
  <si>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</si>
  <si>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</si>
  <si>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</si>
  <si>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</si>
  <si>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</si>
  <si>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</si>
  <si>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</si>
  <si>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</si>
  <si>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</si>
  <si>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</si>
  <si>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</si>
  <si>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</si>
  <si>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</si>
  <si>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</si>
  <si>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</si>
  <si>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</si>
  <si>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</si>
  <si>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</si>
  <si>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</si>
  <si>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</si>
  <si>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</si>
  <si>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</si>
  <si>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</si>
  <si>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</si>
  <si>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</si>
  <si>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</si>
  <si>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</si>
  <si>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</si>
  <si>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</si>
  <si>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</si>
  <si>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</si>
  <si>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</si>
  <si>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</si>
  <si>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</si>
  <si>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</si>
  <si>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</si>
  <si>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</si>
  <si>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</si>
  <si>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</si>
  <si>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</si>
  <si>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</si>
  <si>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</si>
  <si>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</si>
  <si>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</si>
  <si>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</si>
  <si>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</si>
  <si>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</si>
  <si>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</si>
  <si>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</si>
  <si>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</si>
  <si>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</si>
  <si>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</si>
  <si>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</si>
  <si>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</si>
  <si>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</si>
  <si>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</si>
  <si>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</si>
  <si>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</si>
  <si>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</si>
  <si>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</si>
  <si>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</si>
  <si>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</si>
  <si>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</si>
  <si>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</si>
  <si>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</si>
  <si>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</si>
  <si>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</si>
  <si>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</si>
  <si>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</si>
  <si>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</si>
  <si>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</si>
  <si>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</si>
  <si>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</si>
  <si>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</si>
  <si>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</si>
  <si>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</si>
  <si>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</si>
  <si>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</si>
  <si>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</si>
  <si>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</si>
  <si>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</si>
  <si>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</si>
  <si>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</si>
  <si>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</si>
  <si>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</si>
  <si>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</si>
  <si>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</si>
  <si>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</si>
  <si>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</si>
  <si>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</si>
  <si>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</si>
  <si>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</si>
  <si>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</si>
  <si>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</si>
  <si>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</si>
  <si>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</si>
  <si>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</si>
  <si>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</si>
  <si>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</si>
  <si>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</si>
  <si>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</si>
  <si>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</si>
  <si>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</si>
  <si>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</si>
  <si>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</si>
  <si>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</si>
  <si>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</si>
  <si>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</si>
  <si>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</si>
  <si>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</si>
  <si>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</si>
  <si>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</si>
  <si>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</si>
  <si>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</si>
  <si>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</si>
  <si>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</si>
  <si>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</si>
  <si>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</si>
  <si>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</si>
  <si>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</si>
  <si>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</si>
  <si>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</si>
  <si>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</si>
  <si>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</si>
  <si>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</si>
  <si>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</si>
  <si>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</si>
  <si>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</si>
  <si>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</si>
  <si>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</si>
  <si>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</si>
  <si>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</si>
  <si>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</si>
  <si>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</si>
  <si>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</si>
  <si>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</si>
  <si>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</si>
  <si>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</si>
  <si>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</si>
  <si>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</si>
  <si>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</si>
  <si>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</si>
  <si>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</si>
  <si>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</si>
  <si>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</si>
  <si>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</si>
  <si>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</si>
  <si>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</si>
  <si>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</si>
  <si>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</si>
  <si>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</si>
  <si>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</si>
  <si>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</si>
  <si>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</si>
  <si>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</si>
  <si>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</si>
  <si>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</si>
  <si>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</si>
  <si>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</si>
  <si>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</si>
  <si>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</si>
  <si>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</si>
  <si>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</si>
  <si>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</si>
  <si>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</si>
  <si>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</si>
  <si>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</si>
  <si>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</si>
  <si>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</si>
  <si>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</si>
  <si>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</si>
  <si>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</si>
  <si>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</si>
  <si>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</si>
  <si>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</si>
  <si>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</si>
  <si>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</si>
  <si>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</si>
  <si>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</si>
  <si>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</si>
  <si>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</si>
  <si>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</si>
  <si>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</si>
  <si>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</si>
  <si>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</si>
  <si>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</si>
  <si>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</si>
  <si>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</si>
  <si>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</si>
  <si>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</si>
  <si>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</si>
  <si>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</si>
  <si>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</si>
  <si>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</si>
  <si>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</si>
  <si>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</si>
  <si>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</si>
  <si>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</si>
  <si>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</si>
  <si>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</si>
  <si>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</si>
  <si>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</si>
  <si>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</si>
  <si>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</si>
  <si>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</si>
  <si>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</si>
  <si>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</si>
  <si>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</si>
  <si>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</si>
  <si>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</si>
  <si>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</si>
  <si>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</si>
  <si>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</si>
  <si>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</si>
  <si>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</si>
  <si>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</si>
  <si>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</si>
  <si>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</si>
  <si>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</si>
  <si>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</si>
  <si>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</si>
  <si>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</si>
  <si>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</si>
  <si>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</si>
  <si>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</si>
  <si>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</si>
  <si>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</si>
  <si>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</si>
  <si>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</si>
  <si>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</si>
  <si>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</si>
  <si>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</si>
  <si>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</si>
  <si>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</si>
  <si>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</si>
  <si>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</si>
  <si>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</si>
  <si>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</si>
  <si>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</si>
  <si>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</si>
  <si>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</si>
  <si>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</si>
  <si>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</si>
  <si>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</si>
  <si>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</si>
  <si>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</si>
  <si>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</si>
  <si>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</si>
  <si>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</si>
  <si>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</si>
  <si>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</si>
  <si>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</si>
  <si>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</si>
  <si>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</si>
  <si>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</si>
  <si>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</si>
  <si>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</si>
  <si>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</si>
  <si>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</si>
  <si>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</si>
  <si>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</si>
  <si>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</si>
  <si>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</si>
  <si>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</si>
  <si>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</si>
  <si>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</si>
  <si>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</si>
  <si>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</si>
  <si>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</si>
  <si>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</si>
  <si>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</si>
  <si>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</si>
  <si>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</si>
  <si>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</si>
  <si>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</si>
  <si>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</si>
  <si>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</si>
  <si>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</si>
  <si>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</si>
  <si>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</si>
  <si>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</si>
  <si>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</si>
  <si>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</si>
  <si>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</si>
  <si>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</si>
  <si>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</si>
  <si>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</si>
  <si>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</si>
  <si>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</si>
  <si>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</si>
  <si>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</si>
  <si>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</si>
  <si>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</si>
  <si>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</si>
  <si>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</si>
  <si>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</si>
  <si>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</si>
  <si>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</si>
  <si>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</si>
  <si>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</si>
  <si>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</si>
  <si>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</si>
  <si>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</si>
  <si>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</si>
  <si>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</si>
  <si>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</si>
  <si>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</si>
  <si>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</si>
  <si>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</si>
  <si>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</si>
  <si>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</si>
  <si>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</si>
  <si>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</si>
  <si>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</si>
  <si>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</si>
  <si>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</si>
  <si>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</si>
  <si>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</si>
  <si>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</si>
  <si>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</si>
  <si>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</si>
  <si>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</si>
  <si>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</si>
  <si>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</si>
  <si>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</si>
  <si>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</si>
  <si>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</si>
  <si>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</si>
  <si>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</si>
  <si>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</si>
  <si>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</si>
  <si>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</si>
  <si>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</si>
  <si>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</si>
  <si>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</si>
  <si>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</si>
  <si>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</si>
  <si>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</si>
  <si>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</si>
  <si>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</si>
  <si>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</si>
  <si>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</si>
  <si>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</si>
  <si>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</si>
  <si>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</si>
  <si>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</si>
  <si>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</si>
  <si>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</si>
  <si>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</si>
  <si>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</si>
  <si>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</si>
  <si>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</si>
  <si>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</si>
  <si>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</si>
  <si>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</si>
  <si>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</si>
  <si>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</si>
  <si>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</si>
  <si>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</si>
  <si>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</si>
  <si>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</si>
  <si>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</si>
  <si>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</si>
  <si>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</si>
  <si>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</si>
  <si>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</si>
  <si>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</si>
  <si>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</si>
  <si>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</si>
  <si>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</si>
  <si>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</si>
  <si>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</si>
  <si>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</si>
  <si>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</si>
  <si>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</si>
  <si>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</si>
  <si>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</si>
  <si>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</si>
  <si>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</si>
  <si>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</si>
  <si>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</si>
  <si>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</si>
  <si>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</si>
  <si>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</si>
  <si>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</si>
  <si>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</si>
  <si>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</si>
  <si>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</si>
  <si>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</si>
  <si>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</si>
  <si>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</si>
  <si>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</si>
  <si>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</si>
  <si>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</si>
  <si>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</si>
  <si>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</si>
  <si>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</si>
  <si>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</si>
  <si>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</si>
  <si>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</si>
  <si>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</si>
  <si>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</si>
  <si>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</si>
  <si>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</si>
  <si>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</si>
  <si>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</si>
  <si>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</si>
  <si>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</si>
  <si>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</si>
  <si>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</si>
  <si>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</si>
  <si>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</si>
  <si>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</si>
  <si>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</si>
  <si>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</si>
  <si>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</si>
  <si>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</si>
  <si>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</si>
  <si>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</si>
  <si>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</si>
  <si>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</si>
  <si>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</si>
  <si>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</si>
  <si>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</si>
  <si>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</si>
  <si>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</si>
  <si>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</si>
  <si>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</si>
  <si>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</si>
  <si>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</si>
  <si>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</si>
  <si>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</si>
  <si>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</si>
  <si>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</si>
  <si>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</si>
  <si>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</si>
  <si>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</si>
  <si>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</si>
  <si>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</si>
  <si>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</si>
  <si>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</si>
  <si>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</si>
  <si>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</si>
  <si>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</si>
  <si>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</si>
  <si>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</si>
  <si>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</si>
  <si>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</si>
  <si>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</si>
  <si>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</si>
  <si>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</si>
  <si>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</si>
  <si>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</si>
  <si>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</si>
  <si>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</si>
  <si>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</si>
  <si>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</si>
  <si>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</si>
  <si>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</si>
  <si>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</si>
  <si>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</si>
  <si>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</si>
  <si>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</si>
  <si>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</si>
  <si>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</si>
  <si>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</si>
  <si>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</si>
  <si>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</si>
  <si>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</si>
  <si>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</si>
  <si>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</si>
  <si>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</si>
  <si>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</si>
  <si>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</si>
  <si>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</si>
  <si>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</si>
  <si>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</si>
  <si>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</si>
  <si>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</si>
  <si>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</si>
  <si>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</si>
  <si>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</si>
  <si>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</si>
  <si>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</si>
  <si>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</si>
  <si>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</si>
  <si>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</si>
  <si>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</si>
  <si>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</si>
  <si>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</si>
  <si>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</si>
  <si>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</si>
  <si>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</si>
  <si>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</si>
  <si>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</si>
  <si>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</si>
  <si>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</si>
  <si>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</si>
  <si>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</si>
  <si>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</si>
  <si>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</si>
  <si>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</si>
  <si>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</si>
  <si>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</si>
  <si>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</si>
  <si>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</si>
  <si>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</si>
  <si>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</si>
  <si>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</si>
  <si>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</si>
  <si>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</si>
  <si>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</si>
  <si>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</si>
  <si>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</si>
  <si>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</si>
  <si>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</si>
  <si>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</si>
  <si>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</si>
  <si>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</si>
  <si>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</si>
  <si>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</si>
  <si>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</si>
  <si>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</si>
  <si>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</si>
  <si>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</si>
  <si>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</si>
  <si>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</si>
  <si>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</si>
  <si>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</si>
  <si>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</si>
  <si>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</si>
  <si>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</si>
  <si>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</si>
  <si>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</si>
  <si>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</si>
  <si>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</si>
  <si>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</si>
  <si>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</si>
  <si>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</si>
  <si>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</si>
  <si>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</si>
  <si>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</si>
  <si>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</si>
  <si>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</si>
  <si>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</si>
  <si>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</si>
  <si>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</si>
  <si>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</si>
  <si>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</si>
  <si>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</si>
  <si>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</si>
  <si>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</si>
  <si>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</si>
  <si>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</si>
  <si>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</si>
  <si>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</si>
  <si>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</si>
  <si>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</si>
  <si>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</si>
  <si>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</si>
  <si>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</si>
  <si>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</si>
  <si>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</si>
  <si>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</si>
  <si>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</si>
  <si>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</si>
  <si>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</si>
  <si>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</si>
  <si>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</si>
  <si>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</si>
  <si>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</si>
  <si>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</si>
  <si>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</si>
  <si>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</si>
  <si>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</si>
  <si>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</si>
  <si>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</si>
  <si>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</si>
  <si>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</si>
  <si>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</si>
  <si>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</si>
  <si>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</si>
  <si>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</si>
  <si>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</si>
  <si>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</si>
  <si>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</si>
  <si>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</si>
  <si>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</si>
  <si>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</si>
  <si>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</si>
  <si>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</si>
  <si>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</si>
  <si>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</si>
  <si>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</si>
  <si>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</si>
  <si>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</si>
  <si>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</si>
  <si>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</si>
  <si>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</si>
  <si>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</si>
  <si>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</si>
  <si>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</si>
  <si>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</si>
  <si>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</si>
  <si>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</si>
  <si>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</si>
  <si>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</si>
  <si>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</si>
  <si>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</si>
  <si>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</si>
  <si>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</si>
  <si>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</si>
  <si>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</si>
  <si>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</si>
  <si>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</si>
  <si>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</si>
  <si>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</si>
  <si>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</si>
  <si>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</si>
  <si>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</si>
  <si>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</si>
  <si>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</si>
  <si>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</si>
  <si>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</si>
  <si>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</si>
  <si>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</si>
  <si>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</si>
  <si>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</si>
  <si>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</si>
  <si>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</si>
  <si>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</si>
  <si>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</si>
  <si>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</si>
  <si>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</si>
  <si>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</si>
  <si>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</si>
  <si>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</si>
  <si>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</si>
  <si>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</si>
  <si>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</si>
  <si>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</si>
  <si>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</si>
  <si>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</si>
  <si>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</si>
  <si>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</si>
  <si>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</si>
  <si>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</si>
  <si>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</si>
  <si>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</si>
  <si>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</si>
  <si>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</si>
  <si>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</si>
  <si>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</si>
  <si>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</si>
  <si>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</si>
  <si>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</si>
  <si>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</si>
  <si>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</si>
  <si>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</si>
  <si>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</si>
  <si>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</si>
  <si>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</si>
  <si>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</si>
  <si>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</si>
  <si>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</si>
  <si>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</si>
  <si>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</si>
  <si>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</si>
  <si>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</si>
  <si>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</si>
  <si>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</si>
  <si>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</si>
  <si>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</si>
  <si>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</si>
  <si>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</si>
  <si>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</si>
  <si>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</si>
  <si>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</si>
  <si>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</si>
  <si>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</si>
  <si>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</si>
  <si>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</si>
  <si>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</si>
  <si>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</si>
  <si>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</si>
  <si>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</si>
  <si>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</si>
  <si>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</si>
  <si>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</si>
  <si>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</si>
  <si>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</si>
  <si>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</si>
  <si>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</si>
  <si>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</si>
  <si>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</si>
  <si>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</si>
  <si>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</si>
  <si>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</si>
  <si>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</si>
  <si>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</si>
  <si>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</si>
  <si>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</si>
  <si>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</si>
  <si>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</si>
  <si>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</si>
  <si>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</si>
  <si>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</si>
  <si>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</si>
  <si>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</si>
  <si>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</si>
  <si>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</si>
  <si>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</si>
  <si>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</si>
  <si>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</si>
  <si>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</si>
  <si>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</si>
  <si>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</si>
  <si>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</si>
  <si>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</si>
  <si>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</si>
  <si>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</si>
  <si>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</si>
  <si>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</si>
  <si>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</si>
  <si>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</si>
  <si>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</si>
  <si>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</si>
  <si>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</si>
  <si>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</si>
  <si>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</si>
  <si>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</si>
  <si>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</si>
  <si>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</si>
  <si>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</si>
  <si>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</si>
  <si>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</si>
  <si>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</si>
  <si>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</si>
  <si>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</si>
  <si>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</si>
  <si>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</si>
  <si>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</si>
  <si>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</si>
  <si>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</si>
  <si>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</si>
  <si>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</si>
  <si>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</si>
  <si>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</si>
  <si>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</si>
  <si>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</si>
  <si>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</si>
  <si>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</si>
  <si>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</si>
  <si>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</si>
  <si>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</si>
  <si>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</si>
  <si>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</si>
  <si>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</si>
  <si>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</si>
  <si>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</si>
  <si>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</si>
  <si>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</si>
  <si>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</si>
  <si>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</si>
  <si>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</si>
  <si>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</si>
  <si>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</si>
  <si>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</si>
  <si>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</si>
  <si>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</si>
  <si>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</si>
  <si>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</si>
  <si>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</si>
  <si>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</si>
  <si>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</si>
  <si>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</si>
  <si>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</si>
  <si>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</si>
  <si>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</si>
  <si>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</si>
  <si>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</si>
  <si>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</si>
  <si>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</si>
  <si>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</si>
  <si>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</si>
  <si>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</si>
  <si>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</si>
  <si>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</si>
  <si>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</si>
  <si>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</si>
  <si>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</si>
  <si>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</si>
  <si>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</si>
  <si>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</si>
  <si>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</si>
  <si>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</si>
  <si>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</si>
  <si>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</si>
  <si>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</si>
  <si>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</si>
  <si>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</si>
  <si>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</si>
  <si>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</si>
  <si>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</si>
  <si>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</si>
  <si>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</si>
  <si>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</si>
  <si>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</si>
  <si>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</si>
  <si>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</si>
  <si>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</si>
  <si>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</si>
  <si>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</si>
  <si>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</si>
  <si>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</si>
  <si>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</si>
  <si>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</si>
  <si>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</si>
  <si>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</si>
  <si>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</si>
  <si>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</si>
  <si>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</si>
  <si>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</si>
  <si>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</si>
  <si>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</si>
  <si>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</si>
  <si>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</si>
  <si>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</si>
  <si>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</si>
  <si>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</si>
  <si>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</si>
  <si>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</si>
  <si>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</si>
  <si>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</si>
  <si>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</si>
  <si>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</si>
  <si>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</si>
  <si>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</si>
  <si>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</si>
  <si>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</si>
  <si>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</si>
  <si>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</si>
  <si>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</si>
  <si>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</si>
  <si>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</si>
  <si>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</si>
  <si>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</si>
  <si>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</si>
  <si>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</si>
  <si>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</si>
  <si>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</si>
  <si>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</si>
  <si>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</si>
  <si>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</si>
  <si>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</si>
  <si>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</si>
  <si>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</si>
  <si>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</si>
  <si>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</si>
  <si>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</si>
  <si>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</si>
  <si>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</si>
  <si>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</si>
  <si>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</si>
  <si>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</si>
  <si>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</si>
  <si>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</si>
  <si>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</si>
  <si>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</si>
  <si>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</si>
  <si>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</si>
  <si>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</si>
  <si>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</si>
  <si>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</si>
  <si>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</si>
  <si>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</si>
  <si>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</si>
  <si>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</si>
  <si>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</si>
  <si>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</si>
  <si>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</si>
  <si>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</si>
  <si>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</si>
  <si>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</si>
  <si>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</si>
  <si>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</si>
  <si>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</si>
  <si>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</si>
  <si>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</si>
  <si>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</si>
  <si>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</si>
  <si>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</si>
  <si>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</si>
  <si>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</si>
  <si>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</si>
  <si>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</si>
  <si>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</si>
  <si>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</si>
  <si>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</si>
  <si>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</si>
  <si>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</si>
  <si>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</si>
  <si>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</si>
  <si>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</si>
  <si>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</si>
  <si>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</si>
  <si>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</si>
  <si>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</si>
  <si>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</si>
  <si>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</si>
  <si>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</si>
  <si>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</si>
  <si>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</si>
  <si>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</si>
  <si>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</si>
  <si>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</si>
  <si>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</si>
  <si>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</si>
  <si>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</si>
  <si>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</si>
  <si>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</si>
  <si>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</si>
  <si>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</si>
  <si>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</si>
  <si>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</si>
  <si>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</si>
  <si>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</si>
  <si>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</si>
  <si>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</si>
  <si>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</si>
  <si>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</si>
  <si>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</si>
  <si>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</si>
  <si>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</si>
  <si>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</si>
  <si>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</si>
  <si>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</si>
  <si>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</si>
  <si>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</si>
  <si>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</si>
  <si>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</si>
  <si>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</si>
  <si>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</si>
  <si>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</si>
  <si>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</si>
  <si>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</si>
  <si>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</si>
  <si>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</si>
  <si>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</si>
  <si>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</si>
  <si>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</si>
  <si>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</si>
  <si>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</si>
  <si>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</si>
  <si>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</si>
  <si>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</si>
  <si>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</si>
  <si>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</si>
  <si>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</si>
  <si>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</si>
  <si>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</si>
  <si>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</si>
  <si>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</si>
  <si>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</si>
  <si>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</si>
  <si>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</si>
  <si>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</si>
  <si>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</si>
  <si>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</si>
  <si>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</si>
  <si>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</si>
  <si>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</si>
  <si>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</si>
  <si>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</si>
  <si>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</si>
  <si>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</si>
  <si>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</si>
  <si>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</si>
  <si>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</si>
  <si>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</si>
  <si>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</si>
  <si>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</si>
  <si>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</si>
  <si>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</si>
  <si>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</si>
  <si>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</si>
  <si>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</si>
  <si>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</si>
  <si>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</si>
  <si>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</si>
  <si>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</si>
  <si>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</si>
  <si>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</si>
  <si>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</si>
  <si>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</si>
  <si>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</si>
  <si>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</si>
  <si>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</si>
  <si>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</si>
  <si>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</si>
  <si>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</si>
  <si>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</si>
  <si>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</si>
  <si>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</si>
  <si>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</si>
  <si>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</si>
  <si>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</si>
  <si>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</si>
  <si>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</si>
  <si>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</si>
  <si>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</si>
  <si>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</si>
  <si>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</si>
  <si>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</si>
  <si>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</si>
  <si>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</si>
  <si>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</si>
  <si>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</si>
  <si>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</si>
  <si>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</si>
  <si>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</si>
  <si>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</si>
  <si>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</si>
  <si>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</si>
  <si>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</si>
  <si>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</si>
  <si>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</si>
  <si>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</si>
  <si>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</si>
  <si>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</si>
  <si>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</si>
  <si>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</si>
  <si>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</si>
  <si>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</si>
  <si>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</si>
  <si>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</si>
  <si>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</si>
  <si>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</si>
  <si>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</si>
  <si>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</si>
  <si>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</si>
  <si>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</si>
  <si>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</si>
  <si>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</si>
  <si>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</si>
  <si>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</si>
  <si>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</si>
  <si>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</si>
  <si>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</si>
  <si>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</si>
  <si>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</si>
  <si>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</si>
  <si>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</si>
  <si>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</si>
  <si>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</si>
  <si>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</si>
  <si>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</si>
  <si>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</si>
  <si>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</si>
  <si>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</si>
  <si>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</si>
  <si>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</si>
  <si>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</si>
  <si>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</si>
  <si>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</si>
  <si>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</si>
  <si>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</si>
  <si>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</si>
  <si>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</si>
  <si>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</si>
  <si>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</si>
  <si>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</si>
  <si>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</si>
  <si>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</si>
  <si>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</si>
  <si>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</si>
  <si>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</si>
  <si>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</si>
  <si>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</si>
  <si>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</si>
  <si>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</si>
  <si>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</si>
  <si>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</si>
  <si>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</si>
  <si>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</si>
  <si>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</si>
  <si>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</si>
  <si>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</si>
  <si>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</si>
  <si>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</si>
  <si>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</si>
  <si>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</si>
  <si>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</si>
  <si>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</si>
  <si>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</si>
  <si>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</si>
  <si>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</si>
  <si>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</si>
  <si>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</si>
  <si>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</si>
  <si>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</si>
  <si>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</si>
  <si>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</si>
  <si>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</si>
  <si>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</si>
  <si>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</si>
  <si>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</si>
  <si>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</si>
  <si>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</si>
  <si>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</si>
  <si>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</si>
  <si>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</si>
  <si>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</si>
  <si>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</si>
  <si>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</si>
  <si>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</si>
  <si>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</si>
  <si>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</si>
  <si>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</si>
  <si>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</si>
  <si>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</si>
  <si>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</si>
  <si>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</si>
  <si>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</si>
  <si>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</si>
  <si>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</si>
  <si>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</si>
  <si>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</si>
  <si>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</si>
  <si>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</si>
  <si>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</si>
  <si>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</si>
  <si>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</si>
  <si>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</si>
  <si>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</si>
  <si>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</si>
  <si>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</si>
  <si>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</si>
  <si>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</si>
  <si>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</si>
  <si>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</si>
  <si>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</si>
  <si>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</si>
  <si>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</si>
  <si>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</si>
  <si>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</si>
  <si>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</si>
  <si>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</si>
  <si>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</si>
  <si>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</si>
  <si>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</si>
  <si>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</si>
  <si>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</si>
  <si>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</si>
  <si>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</si>
  <si>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</si>
  <si>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</si>
  <si>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</si>
  <si>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</si>
  <si>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</si>
  <si>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</si>
  <si>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</si>
  <si>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</si>
  <si>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</si>
  <si>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</si>
  <si>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</si>
  <si>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</si>
  <si>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</si>
  <si>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</si>
  <si>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</si>
  <si>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</si>
  <si>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</si>
  <si>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</si>
  <si>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</si>
  <si>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</si>
  <si>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</si>
  <si>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</si>
  <si>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</si>
  <si>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</si>
  <si>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</si>
  <si>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</si>
  <si>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</si>
  <si>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</si>
  <si>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</si>
  <si>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</si>
  <si>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</si>
  <si>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</si>
  <si>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</si>
  <si>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</si>
  <si>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</si>
  <si>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</si>
  <si>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</si>
  <si>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</si>
  <si>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</si>
  <si>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</si>
  <si>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</si>
  <si>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</si>
  <si>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</si>
  <si>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</si>
  <si>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</si>
  <si>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</si>
  <si>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</si>
  <si>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</si>
  <si>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</si>
  <si>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</si>
  <si>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</si>
  <si>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</si>
  <si>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</si>
  <si>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</si>
  <si>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</si>
  <si>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</si>
  <si>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</si>
  <si>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</si>
  <si>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</si>
  <si>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</si>
  <si>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</si>
  <si>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</si>
  <si>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</si>
  <si>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</si>
  <si>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</si>
  <si>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</si>
  <si>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</si>
  <si>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</si>
  <si>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</si>
  <si>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</si>
  <si>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</si>
  <si>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</si>
  <si>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</si>
  <si>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</si>
  <si>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</si>
  <si>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</si>
  <si>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</si>
  <si>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</si>
  <si>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</si>
  <si>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</si>
  <si>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</si>
  <si>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</si>
  <si>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</si>
  <si>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</si>
  <si>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</si>
  <si>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</si>
  <si>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</si>
  <si>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</si>
  <si>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</si>
  <si>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</si>
  <si>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</si>
  <si>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</si>
  <si>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</si>
  <si>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</si>
  <si>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</si>
  <si>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</si>
  <si>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</si>
  <si>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</si>
  <si>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</si>
  <si>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</si>
  <si>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</si>
  <si>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</si>
  <si>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</si>
  <si>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</si>
  <si>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</si>
  <si>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</si>
  <si>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</si>
  <si>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</si>
  <si>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</si>
  <si>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</si>
  <si>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</si>
  <si>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</si>
  <si>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</si>
  <si>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</si>
  <si>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</si>
  <si>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</si>
  <si>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</si>
  <si>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</si>
  <si>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</si>
  <si>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</si>
  <si>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</si>
  <si>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</si>
  <si>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</si>
  <si>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</si>
  <si>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</si>
  <si>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</si>
  <si>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</si>
  <si>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</si>
  <si>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</si>
  <si>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</si>
  <si>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</si>
  <si>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</si>
  <si>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</si>
  <si>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</si>
  <si>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</si>
  <si>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</si>
  <si>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</si>
  <si>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</si>
  <si>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</si>
  <si>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</si>
  <si>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</si>
  <si>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</si>
  <si>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</si>
  <si>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</si>
  <si>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</si>
  <si>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</si>
  <si>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</si>
  <si>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</si>
  <si>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</si>
  <si>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</si>
  <si>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</si>
  <si>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</si>
  <si>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</si>
  <si>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</si>
  <si>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</si>
  <si>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</si>
  <si>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</si>
  <si>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</si>
  <si>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</si>
  <si>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</si>
  <si>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</si>
  <si>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</si>
  <si>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</si>
  <si>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</si>
  <si>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</si>
  <si>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</si>
  <si>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</si>
  <si>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</si>
  <si>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</si>
  <si>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</si>
  <si>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</si>
  <si>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</si>
  <si>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</si>
  <si>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</si>
  <si>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</si>
  <si>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</si>
  <si>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</si>
  <si>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</si>
  <si>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</si>
  <si>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</si>
  <si>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</si>
  <si>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</si>
  <si>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</si>
  <si>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</si>
  <si>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</si>
  <si>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</si>
  <si>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</si>
  <si>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</si>
  <si>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</si>
  <si>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</si>
  <si>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</si>
  <si>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</si>
  <si>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</si>
  <si>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</si>
  <si>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</si>
  <si>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</si>
  <si>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</si>
  <si>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</si>
  <si>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</si>
  <si>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</si>
  <si>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</si>
  <si>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</si>
  <si>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</si>
  <si>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</si>
  <si>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</si>
  <si>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</si>
  <si>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</si>
  <si>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</si>
  <si>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</si>
  <si>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</si>
  <si>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</si>
  <si>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</si>
  <si>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</si>
  <si>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</si>
  <si>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</si>
  <si>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</si>
  <si>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</si>
  <si>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</si>
  <si>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</si>
  <si>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</si>
  <si>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</si>
  <si>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</si>
  <si>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</si>
  <si>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</si>
  <si>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</si>
  <si>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</si>
  <si>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</si>
  <si>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</si>
  <si>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</si>
  <si>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</si>
  <si>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</si>
  <si>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</si>
  <si>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</si>
  <si>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</si>
  <si>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</si>
  <si>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</si>
  <si>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</si>
  <si>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</si>
  <si>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</si>
  <si>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</si>
  <si>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</si>
  <si>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</si>
  <si>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</si>
  <si>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</si>
  <si>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</si>
  <si>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</si>
  <si>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</si>
  <si>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</si>
  <si>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</si>
  <si>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</si>
  <si>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</si>
  <si>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</si>
  <si>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</si>
  <si>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</si>
  <si>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</si>
  <si>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</si>
  <si>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</si>
  <si>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</si>
  <si>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</si>
  <si>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</si>
  <si>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</si>
  <si>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</si>
  <si>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</si>
  <si>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</si>
  <si>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</si>
  <si>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</si>
  <si>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</si>
  <si>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</si>
  <si>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</si>
  <si>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</si>
  <si>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</si>
  <si>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</si>
  <si>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</si>
  <si>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</si>
  <si>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</si>
  <si>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</si>
  <si>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</si>
  <si>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</si>
  <si>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</si>
  <si>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</si>
  <si>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</si>
  <si>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</si>
  <si>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</si>
  <si>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</si>
  <si>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</si>
  <si>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</si>
  <si>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</si>
  <si>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</si>
  <si>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</si>
  <si>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</si>
  <si>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</si>
  <si>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</si>
  <si>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</si>
  <si>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</si>
  <si>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</si>
  <si>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</si>
  <si>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</si>
  <si>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</si>
  <si>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</si>
  <si>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</si>
  <si>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</si>
  <si>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</si>
  <si>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</si>
  <si>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</si>
  <si>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</si>
  <si>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</si>
  <si>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</si>
  <si>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</si>
  <si>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</si>
  <si>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</si>
  <si>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</si>
  <si>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</si>
  <si>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</si>
  <si>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</si>
  <si>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</si>
  <si>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</si>
  <si>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</si>
  <si>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</si>
  <si>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</si>
  <si>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</si>
  <si>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</si>
  <si>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</si>
  <si>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</si>
  <si>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</si>
  <si>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</si>
  <si>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</si>
  <si>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</si>
  <si>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</si>
  <si>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</si>
  <si>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</si>
  <si>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</si>
  <si>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</si>
  <si>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</si>
  <si>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</si>
  <si>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</si>
  <si>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</si>
  <si>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</si>
  <si>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</si>
  <si>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</si>
  <si>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</si>
  <si>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</si>
  <si>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</si>
  <si>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</si>
  <si>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</si>
  <si>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</si>
  <si>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</si>
  <si>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</si>
  <si>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</si>
  <si>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</si>
  <si>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</si>
  <si>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</si>
  <si>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</si>
  <si>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</si>
  <si>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</si>
  <si>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</si>
  <si>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</si>
  <si>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</si>
  <si>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</si>
  <si>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</si>
  <si>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</si>
  <si>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</si>
  <si>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</si>
  <si>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</si>
  <si>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</si>
  <si>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</si>
  <si>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</si>
  <si>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</si>
  <si>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</si>
  <si>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</si>
  <si>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</si>
  <si>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</si>
  <si>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</si>
  <si>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</si>
  <si>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</si>
  <si>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</si>
  <si>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</si>
  <si>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</si>
  <si>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</si>
  <si>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</si>
  <si>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</si>
  <si>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</si>
  <si>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</si>
  <si>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</si>
  <si>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</si>
  <si>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</si>
  <si>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</si>
  <si>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</si>
  <si>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</si>
  <si>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</si>
  <si>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</si>
  <si>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</si>
  <si>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</si>
  <si>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</si>
  <si>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</si>
  <si>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</si>
  <si>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</si>
  <si>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</si>
  <si>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</si>
  <si>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</si>
  <si>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</si>
  <si>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</si>
  <si>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</si>
  <si>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</si>
  <si>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</si>
  <si>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</si>
  <si>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</si>
  <si>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</si>
  <si>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</si>
  <si>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</si>
  <si>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</si>
  <si>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</si>
  <si>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</si>
  <si>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</si>
  <si>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</si>
  <si>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</si>
  <si>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</si>
  <si>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</si>
  <si>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</si>
  <si>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</si>
  <si>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</si>
  <si>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</si>
  <si>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</si>
  <si>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</si>
  <si>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</si>
  <si>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</si>
  <si>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</si>
  <si>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</si>
  <si>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</si>
  <si>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</si>
  <si>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</si>
  <si>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</si>
  <si>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</si>
  <si>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</si>
  <si>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</si>
  <si>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</si>
  <si>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</si>
  <si>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</si>
  <si>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</si>
  <si>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</si>
  <si>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</si>
  <si>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</si>
  <si>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</si>
  <si>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</si>
  <si>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</si>
  <si>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</si>
  <si>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</si>
  <si>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</si>
  <si>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</si>
  <si>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</si>
  <si>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</si>
  <si>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</si>
  <si>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</si>
  <si>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</si>
  <si>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</si>
  <si>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</si>
  <si>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</si>
  <si>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</si>
  <si>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</si>
  <si>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</si>
  <si>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</si>
  <si>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</si>
  <si>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</si>
  <si>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</si>
  <si>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</si>
  <si>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</si>
  <si>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</si>
  <si>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</si>
  <si>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</si>
  <si>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</si>
  <si>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</si>
  <si>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</si>
  <si>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</si>
  <si>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</si>
  <si>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</si>
  <si>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</si>
  <si>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</si>
  <si>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</si>
  <si>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</si>
  <si>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</si>
  <si>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</si>
  <si>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</si>
  <si>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</si>
  <si>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</si>
  <si>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</si>
  <si>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</si>
  <si>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</si>
  <si>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</si>
  <si>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</si>
  <si>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</si>
  <si>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</si>
  <si>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</si>
  <si>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</si>
  <si>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</si>
  <si>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</si>
  <si>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</si>
  <si>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</si>
  <si>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</si>
  <si>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</si>
  <si>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</si>
  <si>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</si>
  <si>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</si>
  <si>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</si>
  <si>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</si>
  <si>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</si>
  <si>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</si>
  <si>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</si>
  <si>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</si>
  <si>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</si>
  <si>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</si>
  <si>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</si>
  <si>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</si>
  <si>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</si>
  <si>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</si>
  <si>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</si>
  <si>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</si>
  <si>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</si>
  <si>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</si>
  <si>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</si>
  <si>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</si>
  <si>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</si>
  <si>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</si>
  <si>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</si>
  <si>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</si>
  <si>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</si>
  <si>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</si>
  <si>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</si>
  <si>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</si>
  <si>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</si>
  <si>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</si>
  <si>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</si>
  <si>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</si>
  <si>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</si>
  <si>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</si>
  <si>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</si>
  <si>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</si>
  <si>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</si>
  <si>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</si>
  <si>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</si>
  <si>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</si>
  <si>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</si>
  <si>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</si>
  <si>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</si>
  <si>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</si>
  <si>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</si>
  <si>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</si>
  <si>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</si>
  <si>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</si>
  <si>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</si>
  <si>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</si>
  <si>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</si>
  <si>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</si>
  <si>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</si>
  <si>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</si>
  <si>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</si>
  <si>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</si>
  <si>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</si>
  <si>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</si>
  <si>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</si>
  <si>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</si>
  <si>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</si>
  <si>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</si>
  <si>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</si>
  <si>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</si>
  <si>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</si>
  <si>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</si>
  <si>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</si>
  <si>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</si>
  <si>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</si>
  <si>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</si>
  <si>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</si>
  <si>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</si>
  <si>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</si>
  <si>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</si>
  <si>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</si>
  <si>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</si>
  <si>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</si>
  <si>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</si>
  <si>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</si>
  <si>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</si>
  <si>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</si>
  <si>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</si>
  <si>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</si>
  <si>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</si>
  <si>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</si>
  <si>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</si>
  <si>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</si>
  <si>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</si>
  <si>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</si>
  <si>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</si>
  <si>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</si>
  <si>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</si>
  <si>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</si>
  <si>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</si>
  <si>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</si>
  <si>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</si>
  <si>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</si>
  <si>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</si>
  <si>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</si>
  <si>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</si>
  <si>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</si>
  <si>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</si>
  <si>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</si>
  <si>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</si>
  <si>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</si>
  <si>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</si>
  <si>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</si>
  <si>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</si>
  <si>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</si>
  <si>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</si>
  <si>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</si>
  <si>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</si>
  <si>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</si>
  <si>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</si>
  <si>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</si>
  <si>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</si>
  <si>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</si>
  <si>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</si>
  <si>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</si>
  <si>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</si>
  <si>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</si>
  <si>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</si>
  <si>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</si>
  <si>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</si>
  <si>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</si>
  <si>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</si>
  <si>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</si>
  <si>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</si>
  <si>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</si>
  <si>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</si>
  <si>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</si>
  <si>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</si>
  <si>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</si>
  <si>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</si>
  <si>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</si>
  <si>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</si>
  <si>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</si>
  <si>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</si>
  <si>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</si>
  <si>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</si>
  <si>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</si>
  <si>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</si>
  <si>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</si>
  <si>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</si>
  <si>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</si>
  <si>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</si>
  <si>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</si>
  <si>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</si>
  <si>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</si>
  <si>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</si>
  <si>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</si>
  <si>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</si>
  <si>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</si>
  <si>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</si>
  <si>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</si>
  <si>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</si>
  <si>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</si>
  <si>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</si>
  <si>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</si>
  <si>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</si>
  <si>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</si>
  <si>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</si>
  <si>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</si>
  <si>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</si>
  <si>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</si>
  <si>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</si>
  <si>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</si>
  <si>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</si>
  <si>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</si>
  <si>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</si>
  <si>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</si>
  <si>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</si>
  <si>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</si>
  <si>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</si>
  <si>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</si>
  <si>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</si>
  <si>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</si>
  <si>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</si>
  <si>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</si>
  <si>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</si>
  <si>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</si>
  <si>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</si>
  <si>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</si>
  <si>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</si>
  <si>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</si>
  <si>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</si>
  <si>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</si>
  <si>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</si>
  <si>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</si>
  <si>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</si>
  <si>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</si>
  <si>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</si>
  <si>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</si>
  <si>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</si>
  <si>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</si>
  <si>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</si>
  <si>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</si>
  <si>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</si>
  <si>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</si>
  <si>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</si>
  <si>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</si>
  <si>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</si>
  <si>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</si>
  <si>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</si>
  <si>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</si>
  <si>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</si>
  <si>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</si>
  <si>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</si>
  <si>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</si>
  <si>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</si>
  <si>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</si>
  <si>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</si>
  <si>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</si>
  <si>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</si>
  <si>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</si>
  <si>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</si>
  <si>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</si>
  <si>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</si>
  <si>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</si>
  <si>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</si>
  <si>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</si>
  <si>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</si>
  <si>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</si>
  <si>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</si>
  <si>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</si>
  <si>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</si>
  <si>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</si>
  <si>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</si>
  <si>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</si>
  <si>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</si>
  <si>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</si>
  <si>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</si>
  <si>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</si>
  <si>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</si>
  <si>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</si>
  <si>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</si>
  <si>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</si>
  <si>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</si>
  <si>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</si>
  <si>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</si>
  <si>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</si>
  <si>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</si>
  <si>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</si>
  <si>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</si>
  <si>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</si>
  <si>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</si>
  <si>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</si>
  <si>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</si>
  <si>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</si>
  <si>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</si>
  <si>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</si>
  <si>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</si>
  <si>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</si>
  <si>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</si>
  <si>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</si>
  <si>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</si>
  <si>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</si>
  <si>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</si>
  <si>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</si>
  <si>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</si>
  <si>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</si>
  <si>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</si>
  <si>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</si>
  <si>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</si>
  <si>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</si>
  <si>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</si>
  <si>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</si>
  <si>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</si>
  <si>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</si>
  <si>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</si>
  <si>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</si>
  <si>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</si>
  <si>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</si>
  <si>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</si>
  <si>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</si>
  <si>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</si>
  <si>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</si>
  <si>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</si>
  <si>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</si>
  <si>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</si>
  <si>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</si>
  <si>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</si>
  <si>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</si>
  <si>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</si>
  <si>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</si>
  <si>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</si>
  <si>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</si>
  <si>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</si>
  <si>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</si>
  <si>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</si>
  <si>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</si>
  <si>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</si>
  <si>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</si>
  <si>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</si>
  <si>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</si>
  <si>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</si>
  <si>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</si>
  <si>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</si>
  <si>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</si>
  <si>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</si>
  <si>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</si>
  <si>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</si>
  <si>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</si>
  <si>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</si>
  <si>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</si>
  <si>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</si>
  <si>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</si>
  <si>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</si>
  <si>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</si>
  <si>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</si>
  <si>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</si>
  <si>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</si>
  <si>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</si>
  <si>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</si>
  <si>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</si>
  <si>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</si>
  <si>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</si>
  <si>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</si>
  <si>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</si>
  <si>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</si>
  <si>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</si>
  <si>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</si>
  <si>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</si>
  <si>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</si>
  <si>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</si>
  <si>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</si>
  <si>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</si>
  <si>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</si>
  <si>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</si>
  <si>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</si>
  <si>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</si>
  <si>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</si>
  <si>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</si>
  <si>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</si>
  <si>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</si>
  <si>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</si>
  <si>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</si>
  <si>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</si>
  <si>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</si>
  <si>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</si>
  <si>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</si>
  <si>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</si>
  <si>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</si>
  <si>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</si>
  <si>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</si>
  <si>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</si>
  <si>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</si>
  <si>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</si>
  <si>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</si>
  <si>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</si>
  <si>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</si>
  <si>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</si>
  <si>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</si>
  <si>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</si>
  <si>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</si>
  <si>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</si>
  <si>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</si>
  <si>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</si>
  <si>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</si>
  <si>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</si>
  <si>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</si>
  <si>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</si>
  <si>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</si>
  <si>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</si>
  <si>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</si>
  <si>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</si>
  <si>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</si>
  <si>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</si>
  <si>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</si>
  <si>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</si>
  <si>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</si>
  <si>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</si>
  <si>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</si>
  <si>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</si>
  <si>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</si>
  <si>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</si>
  <si>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</si>
  <si>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</si>
  <si>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</si>
  <si>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</si>
  <si>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</si>
  <si>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</si>
  <si>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</si>
  <si>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</si>
  <si>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</si>
  <si>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</si>
  <si>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</si>
  <si>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</si>
  <si>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</si>
  <si>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</si>
  <si>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</si>
  <si>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</si>
  <si>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</si>
  <si>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</si>
  <si>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</si>
  <si>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</si>
  <si>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</si>
  <si>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</si>
  <si>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</si>
  <si>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</si>
  <si>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</si>
  <si>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</si>
  <si>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</si>
  <si>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</si>
  <si>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</si>
  <si>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</si>
  <si>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</si>
  <si>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</si>
  <si>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</si>
  <si>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</si>
  <si>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</si>
  <si>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</si>
  <si>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</si>
  <si>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</si>
  <si>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</si>
  <si>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</si>
  <si>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</si>
  <si>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</si>
  <si>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</si>
  <si>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</si>
  <si>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</si>
  <si>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</si>
  <si>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</si>
  <si>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</si>
  <si>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</si>
  <si>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</si>
  <si>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</si>
  <si>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</si>
  <si>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</si>
  <si>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</si>
  <si>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</si>
  <si>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</si>
  <si>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</si>
  <si>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</si>
  <si>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</si>
  <si>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</si>
  <si>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</si>
  <si>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</si>
  <si>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</si>
  <si>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</si>
  <si>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</si>
  <si>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</si>
  <si>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</si>
  <si>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</si>
  <si>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</si>
  <si>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</si>
  <si>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</si>
  <si>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</si>
  <si>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</si>
  <si>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</si>
  <si>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</si>
  <si>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</si>
  <si>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</si>
  <si>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</si>
  <si>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</si>
  <si>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</si>
  <si>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</si>
  <si>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</si>
  <si>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</si>
  <si>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</si>
  <si>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</si>
  <si>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</si>
  <si>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</si>
  <si>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</si>
  <si>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</si>
  <si>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</si>
  <si>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</si>
  <si>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</si>
  <si>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</si>
  <si>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</si>
  <si>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</si>
  <si>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</si>
  <si>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</si>
  <si>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</si>
  <si>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</si>
  <si>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</si>
  <si>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</si>
  <si>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</si>
  <si>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</si>
  <si>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</si>
  <si>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</si>
  <si>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</si>
  <si>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</si>
  <si>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</si>
  <si>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</si>
  <si>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</si>
  <si>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</si>
  <si>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</si>
  <si>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</si>
  <si>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</si>
  <si>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</si>
  <si>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</si>
  <si>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</si>
  <si>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</si>
  <si>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</si>
  <si>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</si>
  <si>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</si>
  <si>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</si>
  <si>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</si>
  <si>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</si>
  <si>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</si>
  <si>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</si>
  <si>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</si>
  <si>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</si>
  <si>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</si>
  <si>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</si>
  <si>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</si>
  <si>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</si>
  <si>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</si>
  <si>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</si>
  <si>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</si>
  <si>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</si>
  <si>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</si>
  <si>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</si>
  <si>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</si>
  <si>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</si>
  <si>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</si>
  <si>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</si>
  <si>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</si>
  <si>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</si>
  <si>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</si>
  <si>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</si>
  <si>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</si>
  <si>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</si>
  <si>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</si>
  <si>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</si>
  <si>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</si>
  <si>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</si>
  <si>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</si>
  <si>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</si>
  <si>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</si>
  <si>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</si>
  <si>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</si>
  <si>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</si>
  <si>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</si>
  <si>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</si>
  <si>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</si>
  <si>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</si>
  <si>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</si>
  <si>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</si>
  <si>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</si>
  <si>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</si>
  <si>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</si>
  <si>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</si>
  <si>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</si>
  <si>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</si>
  <si>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</si>
  <si>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</si>
  <si>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</si>
  <si>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</si>
  <si>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</si>
  <si>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</si>
  <si>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</si>
  <si>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</si>
  <si>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</si>
  <si>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</si>
  <si>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</si>
  <si>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</si>
  <si>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</si>
  <si>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</si>
  <si>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</si>
  <si>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</si>
  <si>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</si>
  <si>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</si>
  <si>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</si>
  <si>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</si>
  <si>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</si>
  <si>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</si>
  <si>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</si>
  <si>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</si>
  <si>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</si>
  <si>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</si>
  <si>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</si>
  <si>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</si>
  <si>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</si>
  <si>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</si>
  <si>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</si>
  <si>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</si>
  <si>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</si>
  <si>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</si>
  <si>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</si>
  <si>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</si>
  <si>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</si>
  <si>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</si>
  <si>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</si>
  <si>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</si>
  <si>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</si>
  <si>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</si>
  <si>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</si>
  <si>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</si>
  <si>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</si>
  <si>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</si>
  <si>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</si>
  <si>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</si>
  <si>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</si>
  <si>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</si>
  <si>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</si>
  <si>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</si>
  <si>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</si>
  <si>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</si>
  <si>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</si>
  <si>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</si>
  <si>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</si>
  <si>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</si>
  <si>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</si>
  <si>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</si>
  <si>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</si>
  <si>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</si>
  <si>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</si>
  <si>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</si>
  <si>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</si>
  <si>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</si>
  <si>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</si>
  <si>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</si>
  <si>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</si>
  <si>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</si>
  <si>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</si>
  <si>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</si>
  <si>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</si>
  <si>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</si>
  <si>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</si>
  <si>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</si>
  <si>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</si>
  <si>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</si>
  <si>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</si>
  <si>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</si>
  <si>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</si>
  <si>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</si>
  <si>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</si>
  <si>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</si>
  <si>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</si>
  <si>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</si>
  <si>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</si>
  <si>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</si>
  <si>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</si>
  <si>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</si>
  <si>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</si>
  <si>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</si>
  <si>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</si>
  <si>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</si>
  <si>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</si>
  <si>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</si>
  <si>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</si>
  <si>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</si>
  <si>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</si>
  <si>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</si>
  <si>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</si>
  <si>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</si>
  <si>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</si>
  <si>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</si>
  <si>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</si>
  <si>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</si>
  <si>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</si>
  <si>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</si>
  <si>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</si>
  <si>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</si>
  <si>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</si>
  <si>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</si>
  <si>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</si>
  <si>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</si>
  <si>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</si>
  <si>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</si>
  <si>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</si>
  <si>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</si>
  <si>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</si>
  <si>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</si>
  <si>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</si>
  <si>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</si>
  <si>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</si>
  <si>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</si>
  <si>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</si>
  <si>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</si>
  <si>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</si>
  <si>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</si>
  <si>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</si>
  <si>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</si>
  <si>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</si>
  <si>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</si>
  <si>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</si>
  <si>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</si>
  <si>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</si>
  <si>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</si>
  <si>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</si>
  <si>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</si>
  <si>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</si>
  <si>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</si>
  <si>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</si>
  <si>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</si>
  <si>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</si>
  <si>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</si>
  <si>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</si>
  <si>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</si>
  <si>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</si>
  <si>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</si>
  <si>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</si>
  <si>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</si>
  <si>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</si>
  <si>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</si>
  <si>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</si>
  <si>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</si>
  <si>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</si>
  <si>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</si>
  <si>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</si>
  <si>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</si>
  <si>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</si>
  <si>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</si>
  <si>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</si>
  <si>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</si>
  <si>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</si>
  <si>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</si>
  <si>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</si>
  <si>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</si>
  <si>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</si>
  <si>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</si>
  <si>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</si>
  <si>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</si>
  <si>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</si>
  <si>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</si>
  <si>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</si>
  <si>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</si>
  <si>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</si>
  <si>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</si>
  <si>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</si>
  <si>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</si>
  <si>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</si>
  <si>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</si>
  <si>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</si>
  <si>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</si>
  <si>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</si>
  <si>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</si>
  <si>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</si>
  <si>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</si>
  <si>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</si>
  <si>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</si>
  <si>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</si>
  <si>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</si>
  <si>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</si>
  <si>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</si>
  <si>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</si>
  <si>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</si>
  <si>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</si>
  <si>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</si>
  <si>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</si>
  <si>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</si>
  <si>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</si>
  <si>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</si>
  <si>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</si>
  <si>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</si>
  <si>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</si>
  <si>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</si>
  <si>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</si>
  <si>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</si>
  <si>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</si>
  <si>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</si>
  <si>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</si>
  <si>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</si>
  <si>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</si>
  <si>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</si>
  <si>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</si>
  <si>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</si>
  <si>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</si>
  <si>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</si>
  <si>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</si>
  <si>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</si>
  <si>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</si>
  <si>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</si>
  <si>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</si>
  <si>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</si>
  <si>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</si>
  <si>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</si>
  <si>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</si>
  <si>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</si>
  <si>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</si>
  <si>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</si>
  <si>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</si>
  <si>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</si>
  <si>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</si>
  <si>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</si>
  <si>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</si>
  <si>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</si>
  <si>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</si>
  <si>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</si>
  <si>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</si>
  <si>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</si>
  <si>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</si>
  <si>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</si>
  <si>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</si>
  <si>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</si>
  <si>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</si>
  <si>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</si>
  <si>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</si>
  <si>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</si>
  <si>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</si>
  <si>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</si>
  <si>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</si>
  <si>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</si>
  <si>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</si>
  <si>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</si>
  <si>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</si>
  <si>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</si>
  <si>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</si>
  <si>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</si>
  <si>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</si>
  <si>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</si>
  <si>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</si>
  <si>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</si>
  <si>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</si>
  <si>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</si>
  <si>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</si>
  <si>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</si>
  <si>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</si>
  <si>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</si>
  <si>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</si>
  <si>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</si>
  <si>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</si>
  <si>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</si>
  <si>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</si>
  <si>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</si>
  <si>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</si>
  <si>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</si>
  <si>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</si>
  <si>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</si>
  <si>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</si>
  <si>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</si>
  <si>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</si>
  <si>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</si>
  <si>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</si>
  <si>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</si>
  <si>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</si>
  <si>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</si>
  <si>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</si>
  <si>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</si>
  <si>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</si>
  <si>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</si>
  <si>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</si>
  <si>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</si>
  <si>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</si>
  <si>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</si>
  <si>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</si>
  <si>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</si>
  <si>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</si>
  <si>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</si>
  <si>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</si>
  <si>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</si>
  <si>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</si>
  <si>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</si>
  <si>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</si>
  <si>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</si>
  <si>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</si>
  <si>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</si>
  <si>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</si>
  <si>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</si>
  <si>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</si>
  <si>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</si>
  <si>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</si>
  <si>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</si>
  <si>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</si>
  <si>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</si>
  <si>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</si>
  <si>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</si>
  <si>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</si>
  <si>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</si>
  <si>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</si>
  <si>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</si>
  <si>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</si>
  <si>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</si>
  <si>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</si>
  <si>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</si>
  <si>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</si>
  <si>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</si>
  <si>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</si>
  <si>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</si>
  <si>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</si>
  <si>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</si>
  <si>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</si>
  <si>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</si>
  <si>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</si>
  <si>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</si>
  <si>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</si>
  <si>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</si>
  <si>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</si>
  <si>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</si>
  <si>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</si>
  <si>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</si>
  <si>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</si>
  <si>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</si>
  <si>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</si>
  <si>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</si>
  <si>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</si>
  <si>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</si>
  <si>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</si>
  <si>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</si>
  <si>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</si>
  <si>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</si>
  <si>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</si>
  <si>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</si>
  <si>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</si>
  <si>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</si>
  <si>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</si>
  <si>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</si>
  <si>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</si>
  <si>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</si>
  <si>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</si>
  <si>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</si>
  <si>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</si>
  <si>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</si>
  <si>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</si>
  <si>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</si>
  <si>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</si>
  <si>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</si>
  <si>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</si>
  <si>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</si>
  <si>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</si>
  <si>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</si>
  <si>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</si>
  <si>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</si>
  <si>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</si>
  <si>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</si>
  <si>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</si>
  <si>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</si>
  <si>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</si>
  <si>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</si>
  <si>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</si>
  <si>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</si>
  <si>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</si>
  <si>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</si>
  <si>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</si>
  <si>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</si>
  <si>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</si>
  <si>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</si>
  <si>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</si>
  <si>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</si>
  <si>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</si>
  <si>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</si>
  <si>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</si>
  <si>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</si>
  <si>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</si>
  <si>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</si>
  <si>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</si>
  <si>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</si>
  <si>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</si>
  <si>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</si>
  <si>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</si>
  <si>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</si>
  <si>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</si>
  <si>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</si>
  <si>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</si>
  <si>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</si>
  <si>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</si>
  <si>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</si>
  <si>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</si>
  <si>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</si>
  <si>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</si>
  <si>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</si>
  <si>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</si>
  <si>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</si>
  <si>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</si>
  <si>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</si>
  <si>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</si>
  <si>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</si>
  <si>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</si>
  <si>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</si>
  <si>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</si>
  <si>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</si>
  <si>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</si>
  <si>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</si>
  <si>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</si>
  <si>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</si>
  <si>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</si>
  <si>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</si>
  <si>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</si>
  <si>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</si>
  <si>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</si>
  <si>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</si>
  <si>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</si>
  <si>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</si>
  <si>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</si>
  <si>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</si>
  <si>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</si>
  <si>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</si>
  <si>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</si>
  <si>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</si>
  <si>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</si>
  <si>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</si>
  <si>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</si>
  <si>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</si>
  <si>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</si>
  <si>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</si>
  <si>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</si>
  <si>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</si>
  <si>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</si>
  <si>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</si>
  <si>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</si>
  <si>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</si>
  <si>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</si>
  <si>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</si>
  <si>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</si>
  <si>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</si>
  <si>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</si>
  <si>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</si>
  <si>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</si>
  <si>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</si>
  <si>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</si>
  <si>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</si>
  <si>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</si>
  <si>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</si>
  <si>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</si>
  <si>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</si>
  <si>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</si>
  <si>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</si>
  <si>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</si>
  <si>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</si>
  <si>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</si>
  <si>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</si>
  <si>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</si>
  <si>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</si>
  <si>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</si>
  <si>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</si>
  <si>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</si>
  <si>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</si>
  <si>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</si>
  <si>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</si>
  <si>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</si>
  <si>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</si>
  <si>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</si>
  <si>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</si>
  <si>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</si>
  <si>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</si>
  <si>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</si>
  <si>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</si>
  <si>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</si>
  <si>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</si>
  <si>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</si>
  <si>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</si>
  <si>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</si>
  <si>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</si>
  <si>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</si>
  <si>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</si>
  <si>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</si>
  <si>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</si>
  <si>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</si>
  <si>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</si>
  <si>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</si>
  <si>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</si>
  <si>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</si>
  <si>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</si>
  <si>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</si>
  <si>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</si>
  <si>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</si>
  <si>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</si>
  <si>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</si>
  <si>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</si>
  <si>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</si>
  <si>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</si>
  <si>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</si>
  <si>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</si>
  <si>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</si>
  <si>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</si>
  <si>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</si>
  <si>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</si>
  <si>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</si>
  <si>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</si>
  <si>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</si>
  <si>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</si>
  <si>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</si>
  <si>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</si>
  <si>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</si>
  <si>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</si>
  <si>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</si>
  <si>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</si>
  <si>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</si>
  <si>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</si>
  <si>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</si>
  <si>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</si>
  <si>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</si>
  <si>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</si>
  <si>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</si>
  <si>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</si>
  <si>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</si>
  <si>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</si>
  <si>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</si>
  <si>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</si>
  <si>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</si>
  <si>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</si>
  <si>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</si>
  <si>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</si>
  <si>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</si>
  <si>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</si>
  <si>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</si>
  <si>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</si>
  <si>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</si>
  <si>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</si>
  <si>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</si>
  <si>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</si>
  <si>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</si>
  <si>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</si>
  <si>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</si>
  <si>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</si>
  <si>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</si>
  <si>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</si>
  <si>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</si>
  <si>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</si>
  <si>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</si>
  <si>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</si>
  <si>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</si>
  <si>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</si>
  <si>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</si>
  <si>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</si>
  <si>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</si>
  <si>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</si>
  <si>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</si>
  <si>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</si>
  <si>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</si>
  <si>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</si>
  <si>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</si>
  <si>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</si>
  <si>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</si>
  <si>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</si>
  <si>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</si>
  <si>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</si>
  <si>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</si>
  <si>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</si>
  <si>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</si>
  <si>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</si>
  <si>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</si>
  <si>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</si>
  <si>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</si>
  <si>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</si>
  <si>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</si>
  <si>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</si>
  <si>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</si>
  <si>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</si>
  <si>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</si>
  <si>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</si>
  <si>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</si>
  <si>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</si>
  <si>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</si>
  <si>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</si>
  <si>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</si>
  <si>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</si>
  <si>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</si>
  <si>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</si>
  <si>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</si>
  <si>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</si>
  <si>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</si>
  <si>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</si>
  <si>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</si>
  <si>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</si>
  <si>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</si>
  <si>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</si>
  <si>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</si>
  <si>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</si>
  <si>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</si>
  <si>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</si>
  <si>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</si>
  <si>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</si>
  <si>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</si>
  <si>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</si>
  <si>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</si>
  <si>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</si>
  <si>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</si>
  <si>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</si>
  <si>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</si>
  <si>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</si>
  <si>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</si>
  <si>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</si>
  <si>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</si>
  <si>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</si>
  <si>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</si>
  <si>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</si>
  <si>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</si>
  <si>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</si>
  <si>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</si>
  <si>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</si>
  <si>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</si>
  <si>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</si>
  <si>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</si>
  <si>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</si>
  <si>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</si>
  <si>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</si>
  <si>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</si>
  <si>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</si>
  <si>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</si>
  <si>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</si>
  <si>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</si>
  <si>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</si>
  <si>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</si>
  <si>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</si>
  <si>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</si>
  <si>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</si>
  <si>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</si>
  <si>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</si>
  <si>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</si>
  <si>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</si>
  <si>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</si>
  <si>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</si>
  <si>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</si>
  <si>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</si>
  <si>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</si>
  <si>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</si>
  <si>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</si>
  <si>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</si>
  <si>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</si>
  <si>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</si>
  <si>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</si>
  <si>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</si>
  <si>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</si>
  <si>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</si>
  <si>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</si>
  <si>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</si>
  <si>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</si>
  <si>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</si>
  <si>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</si>
  <si>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</si>
  <si>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</si>
  <si>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</si>
  <si>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</si>
  <si>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</si>
  <si>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</si>
  <si>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</si>
  <si>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</si>
  <si>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</si>
  <si>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</si>
  <si>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</si>
  <si>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</si>
  <si>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</si>
  <si>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</si>
  <si>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</si>
  <si>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</si>
  <si>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</si>
  <si>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</si>
  <si>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</si>
  <si>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</si>
  <si>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</si>
  <si>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</si>
  <si>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</si>
  <si>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</si>
  <si>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</si>
  <si>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</si>
  <si>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</si>
  <si>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</si>
  <si>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</si>
  <si>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</si>
  <si>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</si>
  <si>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</si>
  <si>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</si>
  <si>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</si>
  <si>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</si>
  <si>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</si>
  <si>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</si>
  <si>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</si>
  <si>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</si>
  <si>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</si>
  <si>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</si>
  <si>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</si>
  <si>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</si>
  <si>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</si>
  <si>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</si>
  <si>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</si>
  <si>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</si>
  <si>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</si>
  <si>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</si>
  <si>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</si>
  <si>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</si>
  <si>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</si>
  <si>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</si>
  <si>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</si>
  <si>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</si>
  <si>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</si>
  <si>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</si>
  <si>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</si>
  <si>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</si>
  <si>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</si>
  <si>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</si>
  <si>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</si>
  <si>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</si>
  <si>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</si>
  <si>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</si>
  <si>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</si>
  <si>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</si>
  <si>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</si>
  <si>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</si>
  <si>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</si>
  <si>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</si>
  <si>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</si>
  <si>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</si>
  <si>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</si>
  <si>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</si>
  <si>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</si>
  <si>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</si>
  <si>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</si>
  <si>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</si>
  <si>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</si>
  <si>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</si>
  <si>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</si>
  <si>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</si>
  <si>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</si>
  <si>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</si>
  <si>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</si>
  <si>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</si>
  <si>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</si>
  <si>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</si>
  <si>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</si>
  <si>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</si>
  <si>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</si>
  <si>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</si>
  <si>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</si>
  <si>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</si>
  <si>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</si>
  <si>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</si>
  <si>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</si>
  <si>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</si>
  <si>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</si>
  <si>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</si>
  <si>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</si>
  <si>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</si>
  <si>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</si>
  <si>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</si>
  <si>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</si>
  <si>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</si>
  <si>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</si>
  <si>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</si>
  <si>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</si>
  <si>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</si>
  <si>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</si>
  <si>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</si>
  <si>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</si>
  <si>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</si>
  <si>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</si>
  <si>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</si>
  <si>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</si>
  <si>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</si>
  <si>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</si>
  <si>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</si>
  <si>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</si>
  <si>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</si>
  <si>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</si>
  <si>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</si>
  <si>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</si>
  <si>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</si>
  <si>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</si>
  <si>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</si>
  <si>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</si>
  <si>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</si>
  <si>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</si>
  <si>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</si>
  <si>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</si>
  <si>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</si>
  <si>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</si>
  <si>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</si>
  <si>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</si>
  <si>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</si>
  <si>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</si>
  <si>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</si>
  <si>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</si>
  <si>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</si>
  <si>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</si>
  <si>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</si>
  <si>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</si>
  <si>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</si>
  <si>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</si>
  <si>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</si>
  <si>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</si>
  <si>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</si>
  <si>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</si>
  <si>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</si>
  <si>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</si>
  <si>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</si>
  <si>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</si>
  <si>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</si>
  <si>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</si>
  <si>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</si>
  <si>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</si>
  <si>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</si>
  <si>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</si>
  <si>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</si>
  <si>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</si>
  <si>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</si>
  <si>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</si>
  <si>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</si>
  <si>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</si>
  <si>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</si>
  <si>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</si>
  <si>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</si>
  <si>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</si>
  <si>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</si>
  <si>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</si>
  <si>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</si>
  <si>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</si>
  <si>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</si>
  <si>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</si>
  <si>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</si>
  <si>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</si>
  <si>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</si>
  <si>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</si>
  <si>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</si>
  <si>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</si>
  <si>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</si>
  <si>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</si>
  <si>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</si>
  <si>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</si>
  <si>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</si>
  <si>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</si>
  <si>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</si>
  <si>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</si>
  <si>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</si>
  <si>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</si>
  <si>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</si>
  <si>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</si>
  <si>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</si>
  <si>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</si>
  <si>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</si>
  <si>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</si>
  <si>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</si>
  <si>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</si>
  <si>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</si>
  <si>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</si>
  <si>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</si>
  <si>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</si>
  <si>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</si>
  <si>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</si>
  <si>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</si>
  <si>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</si>
  <si>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</si>
  <si>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</si>
  <si>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</si>
  <si>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</si>
  <si>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</si>
  <si>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</si>
  <si>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</si>
  <si>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</si>
  <si>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</si>
  <si>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</si>
  <si>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</si>
  <si>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</si>
  <si>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</si>
  <si>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</si>
  <si>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</si>
  <si>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</si>
  <si>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</si>
  <si>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</si>
  <si>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</si>
  <si>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</si>
  <si>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</si>
  <si>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</si>
  <si>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</si>
  <si>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</si>
  <si>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</si>
  <si>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</si>
  <si>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</si>
  <si>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</si>
  <si>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</si>
  <si>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</si>
  <si>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</si>
  <si>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</si>
  <si>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</si>
  <si>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</si>
  <si>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</si>
  <si>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</si>
  <si>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</si>
  <si>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</si>
  <si>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</si>
  <si>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</si>
  <si>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</si>
  <si>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</si>
  <si>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</si>
  <si>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</si>
  <si>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</si>
  <si>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</si>
  <si>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</si>
  <si>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</si>
  <si>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</si>
  <si>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</si>
  <si>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</si>
  <si>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</si>
  <si>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</si>
  <si>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</si>
  <si>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</si>
  <si>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</si>
  <si>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</si>
  <si>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</si>
  <si>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</si>
  <si>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</si>
  <si>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</si>
  <si>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</si>
  <si>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</si>
  <si>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</si>
  <si>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</si>
  <si>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</si>
  <si>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</si>
  <si>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</si>
  <si>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</si>
  <si>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</si>
  <si>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</si>
  <si>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</si>
  <si>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</si>
  <si>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</si>
  <si>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</si>
  <si>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</si>
  <si>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</si>
  <si>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</si>
  <si>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</si>
  <si>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</si>
  <si>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</si>
  <si>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</si>
  <si>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</si>
  <si>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</si>
  <si>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</si>
  <si>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</si>
  <si>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</si>
  <si>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</si>
  <si>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</si>
  <si>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</si>
  <si>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</si>
  <si>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</si>
  <si>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</si>
  <si>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</si>
  <si>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</si>
  <si>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</si>
  <si>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</si>
  <si>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</si>
  <si>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</si>
  <si>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</si>
  <si>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</si>
  <si>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</si>
  <si>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</si>
  <si>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</si>
  <si>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</si>
  <si>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</si>
  <si>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</si>
  <si>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</si>
  <si>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</si>
  <si>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</si>
  <si>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</si>
  <si>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</si>
  <si>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</si>
  <si>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</si>
  <si>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</si>
  <si>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</si>
  <si>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</si>
  <si>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</si>
  <si>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</si>
  <si>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</si>
  <si>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</si>
  <si>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</si>
  <si>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</si>
  <si>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</si>
  <si>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</si>
  <si>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</si>
  <si>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</si>
  <si>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</si>
  <si>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</si>
  <si>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</si>
  <si>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</si>
  <si>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</si>
  <si>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</si>
  <si>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</si>
  <si>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</si>
  <si>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</si>
  <si>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</si>
  <si>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</si>
  <si>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</si>
  <si>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</si>
  <si>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</si>
  <si>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</si>
  <si>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</si>
  <si>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</si>
  <si>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</si>
  <si>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</si>
  <si>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</si>
  <si>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</si>
  <si>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</si>
  <si>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</si>
  <si>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</si>
  <si>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</si>
  <si>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</si>
  <si>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</si>
  <si>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</si>
  <si>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</si>
  <si>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</si>
  <si>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</si>
  <si>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</si>
  <si>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</si>
  <si>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</si>
  <si>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</si>
  <si>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</si>
  <si>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</si>
  <si>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</si>
  <si>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</si>
  <si>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</si>
  <si>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</si>
  <si>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</si>
  <si>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</si>
  <si>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</si>
  <si>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</si>
  <si>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</si>
  <si>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</si>
  <si>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</si>
  <si>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</si>
  <si>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</si>
  <si>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</si>
  <si>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</si>
  <si>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</si>
  <si>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</si>
  <si>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</si>
  <si>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</si>
  <si>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</si>
  <si>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</si>
  <si>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</si>
  <si>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</si>
  <si>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</si>
  <si>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</si>
  <si>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</si>
  <si>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</si>
  <si>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</si>
  <si>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</si>
  <si>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</si>
  <si>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</si>
  <si>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</si>
  <si>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</si>
  <si>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</si>
  <si>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</si>
  <si>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</si>
  <si>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</si>
  <si>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</si>
  <si>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</si>
  <si>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</si>
  <si>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</si>
  <si>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</si>
  <si>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</si>
  <si>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</si>
  <si>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</si>
  <si>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</si>
  <si>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</si>
  <si>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</si>
  <si>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</si>
  <si>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</si>
  <si>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</si>
  <si>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</si>
  <si>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</si>
  <si>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</si>
  <si>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</si>
  <si>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</si>
  <si>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</si>
  <si>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</si>
  <si>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</si>
  <si>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</si>
  <si>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</si>
  <si>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</si>
  <si>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</si>
  <si>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</si>
  <si>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</si>
  <si>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</si>
  <si>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</si>
  <si>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</si>
  <si>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</si>
  <si>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</si>
  <si>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</si>
  <si>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</si>
  <si>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</si>
  <si>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</si>
  <si>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</si>
  <si>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</si>
  <si>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</si>
  <si>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</si>
  <si>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</si>
  <si>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</si>
  <si>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</si>
  <si>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</si>
  <si>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</si>
  <si>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</si>
  <si>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</si>
  <si>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</si>
  <si>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</si>
  <si>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</si>
  <si>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</si>
  <si>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</si>
  <si>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</si>
  <si>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</si>
  <si>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</si>
  <si>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</si>
  <si>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</si>
  <si>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</si>
  <si>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</si>
  <si>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</si>
  <si>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</si>
  <si>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</si>
  <si>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</si>
  <si>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</si>
  <si>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</si>
  <si>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</si>
  <si>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</si>
  <si>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</si>
  <si>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</si>
  <si>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</si>
  <si>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</si>
  <si>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</si>
  <si>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</si>
  <si>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</si>
  <si>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</si>
  <si>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</si>
  <si>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</si>
  <si>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</si>
  <si>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</si>
  <si>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</si>
  <si>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</si>
  <si>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</si>
  <si>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</si>
  <si>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</si>
  <si>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</si>
  <si>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</si>
  <si>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</si>
  <si>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</si>
  <si>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</si>
  <si>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</si>
  <si>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</si>
  <si>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</si>
  <si>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</si>
  <si>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</si>
  <si>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</si>
  <si>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</si>
  <si>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</si>
  <si>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</si>
  <si>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</si>
  <si>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</si>
  <si>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</si>
  <si>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</si>
  <si>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</si>
  <si>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</si>
  <si>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</si>
  <si>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</si>
  <si>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</si>
  <si>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</si>
  <si>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</si>
  <si>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</si>
  <si>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</si>
  <si>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</si>
  <si>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</si>
  <si>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</si>
  <si>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</si>
  <si>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</si>
  <si>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</si>
  <si>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</si>
  <si>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</si>
  <si>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</si>
  <si>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</si>
  <si>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</si>
  <si>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</si>
  <si>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</si>
  <si>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</si>
  <si>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</si>
  <si>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</si>
  <si>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</si>
  <si>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</si>
  <si>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</si>
  <si>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</si>
  <si>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</si>
  <si>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</si>
  <si>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</si>
  <si>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</si>
  <si>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</si>
  <si>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</si>
  <si>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</si>
  <si>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</si>
  <si>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</si>
  <si>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</si>
  <si>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</si>
  <si>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</si>
  <si>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</si>
  <si>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</si>
  <si>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</si>
  <si>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</si>
  <si>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</si>
  <si>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</si>
  <si>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</si>
  <si>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</si>
  <si>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</si>
  <si>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</si>
  <si>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</si>
  <si>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</si>
  <si>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</si>
  <si>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</si>
  <si>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</si>
  <si>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</si>
  <si>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</si>
  <si>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</si>
  <si>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</si>
  <si>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</si>
  <si>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</si>
  <si>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</si>
  <si>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</si>
  <si>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</si>
  <si>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</si>
  <si>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</si>
  <si>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</si>
  <si>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</si>
  <si>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</si>
  <si>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</si>
  <si>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</si>
  <si>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</si>
  <si>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</si>
  <si>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</si>
  <si>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</si>
  <si>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</si>
  <si>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</si>
  <si>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</si>
  <si>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</si>
  <si>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</si>
  <si>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</si>
  <si>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</si>
  <si>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</si>
  <si>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</si>
  <si>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</si>
  <si>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</si>
  <si>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</si>
  <si>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</si>
  <si>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</si>
  <si>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</si>
  <si>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</si>
  <si>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</si>
  <si>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</si>
  <si>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</si>
  <si>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</si>
  <si>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</si>
  <si>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</si>
  <si>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</si>
  <si>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</si>
  <si>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</si>
  <si>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</si>
  <si>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</si>
  <si>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</si>
  <si>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</si>
  <si>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</si>
  <si>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</si>
  <si>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</si>
  <si>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</si>
  <si>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</si>
  <si>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</si>
  <si>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</si>
  <si>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</si>
  <si>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</si>
  <si>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</si>
  <si>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</si>
  <si>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</si>
  <si>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</si>
  <si>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</si>
  <si>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</si>
  <si>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</si>
  <si>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</si>
  <si>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</si>
  <si>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</si>
  <si>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</si>
  <si>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</si>
  <si>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</si>
  <si>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</si>
  <si>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</si>
  <si>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</si>
  <si>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</si>
  <si>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</si>
  <si>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</si>
  <si>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</si>
  <si>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</si>
  <si>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</si>
  <si>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</si>
  <si>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</si>
  <si>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</si>
  <si>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</si>
  <si>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</si>
  <si>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</si>
  <si>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</si>
  <si>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</si>
  <si>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</si>
  <si>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</si>
  <si>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</si>
  <si>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</si>
  <si>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</si>
  <si>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</si>
  <si>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</si>
  <si>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</si>
  <si>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</si>
  <si>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</si>
  <si>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</si>
  <si>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</si>
  <si>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</si>
  <si>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</si>
  <si>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</si>
  <si>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</si>
  <si>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</si>
  <si>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</si>
  <si>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</si>
  <si>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</si>
  <si>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</si>
  <si>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</si>
  <si>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</si>
  <si>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</si>
  <si>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</si>
  <si>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</si>
  <si>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</si>
  <si>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</si>
  <si>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</si>
  <si>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</si>
  <si>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</si>
  <si>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</si>
  <si>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</si>
  <si>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</si>
  <si>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</si>
  <si>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</si>
  <si>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</si>
  <si>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</si>
  <si>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</si>
  <si>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</si>
  <si>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</si>
  <si>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</si>
  <si>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</si>
  <si>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</si>
  <si>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</si>
  <si>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</si>
  <si>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</si>
  <si>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</si>
  <si>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</si>
  <si>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</si>
  <si>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</si>
  <si>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</si>
  <si>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</si>
  <si>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</si>
  <si>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</si>
  <si>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</si>
  <si>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</si>
  <si>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</si>
  <si>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</si>
  <si>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</si>
  <si>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</si>
  <si>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</si>
  <si>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</si>
  <si>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</si>
  <si>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</si>
  <si>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</si>
  <si>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</si>
  <si>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</si>
  <si>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</si>
  <si>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</si>
  <si>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</si>
  <si>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</si>
  <si>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</si>
  <si>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</si>
  <si>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</si>
  <si>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</si>
  <si>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</si>
  <si>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</si>
  <si>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</si>
  <si>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</si>
  <si>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</si>
  <si>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</si>
  <si>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</si>
  <si>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</si>
  <si>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</si>
  <si>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</si>
  <si>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</si>
  <si>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</si>
  <si>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</si>
  <si>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</si>
  <si>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</si>
  <si>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</si>
  <si>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</si>
  <si>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</si>
  <si>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</si>
  <si>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</si>
  <si>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</si>
  <si>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</si>
  <si>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</si>
  <si>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</si>
  <si>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</si>
  <si>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</si>
  <si>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</si>
  <si>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</si>
  <si>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</si>
  <si>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</si>
  <si>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</si>
  <si>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</si>
  <si>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</si>
  <si>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</si>
  <si>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</si>
  <si>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</si>
  <si>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</si>
  <si>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</si>
  <si>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</si>
  <si>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</si>
  <si>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</si>
  <si>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</si>
  <si>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</si>
  <si>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</si>
  <si>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</si>
  <si>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</si>
  <si>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</si>
  <si>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</si>
  <si>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</si>
  <si>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</si>
  <si>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</si>
  <si>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</si>
  <si>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</si>
  <si>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</si>
  <si>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</si>
  <si>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</si>
  <si>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</si>
  <si>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</si>
  <si>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</si>
  <si>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</si>
  <si>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</si>
  <si>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</si>
  <si>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</si>
  <si>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</si>
  <si>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</si>
  <si>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</si>
  <si>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</si>
  <si>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</si>
  <si>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</si>
  <si>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</si>
  <si>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</si>
  <si>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</si>
  <si>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</si>
  <si>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</si>
  <si>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</si>
  <si>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</si>
  <si>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</si>
  <si>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</si>
  <si>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</si>
  <si>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</si>
  <si>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</si>
  <si>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</si>
  <si>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</si>
  <si>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</si>
  <si>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</si>
  <si>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</si>
  <si>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</si>
  <si>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</si>
  <si>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</si>
  <si>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</si>
  <si>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</si>
  <si>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</si>
  <si>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</si>
  <si>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</si>
  <si>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</si>
  <si>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</si>
  <si>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</si>
  <si>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</si>
  <si>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</si>
  <si>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</si>
  <si>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</si>
  <si>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</si>
  <si>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</si>
  <si>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</si>
  <si>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</si>
  <si>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</si>
  <si>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</si>
  <si>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</si>
  <si>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</si>
  <si>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</si>
  <si>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</si>
  <si>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</si>
  <si>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</si>
  <si>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</si>
  <si>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</si>
  <si>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</si>
  <si>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</si>
  <si>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</si>
  <si>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</si>
  <si>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</si>
  <si>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</si>
  <si>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</si>
  <si>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</si>
  <si>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</si>
  <si>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</si>
  <si>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</si>
  <si>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</si>
  <si>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</si>
  <si>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</si>
  <si>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</si>
  <si>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</si>
  <si>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</si>
  <si>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</si>
  <si>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</si>
  <si>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</si>
  <si>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</si>
  <si>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</si>
  <si>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</si>
  <si>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</si>
  <si>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</si>
  <si>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</si>
  <si>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</si>
  <si>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</si>
  <si>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</si>
  <si>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</si>
  <si>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</si>
  <si>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</si>
  <si>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</si>
  <si>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</si>
  <si>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</si>
  <si>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</si>
  <si>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</si>
  <si>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</si>
  <si>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</si>
  <si>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</si>
  <si>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</si>
  <si>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</si>
  <si>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</si>
  <si>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</si>
  <si>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</si>
  <si>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</si>
  <si>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</si>
  <si>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</si>
  <si>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</si>
  <si>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</si>
  <si>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</si>
  <si>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</si>
  <si>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</si>
  <si>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</si>
  <si>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</si>
  <si>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</si>
  <si>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</si>
  <si>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</si>
  <si>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</si>
  <si>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</si>
  <si>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</si>
  <si>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</si>
  <si>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</si>
  <si>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</si>
  <si>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</si>
  <si>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</si>
  <si>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</si>
  <si>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</si>
  <si>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</si>
  <si>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</si>
  <si>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</si>
  <si>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</si>
  <si>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</si>
  <si>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</si>
  <si>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</si>
  <si>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</si>
  <si>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</si>
  <si>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</si>
  <si>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</si>
  <si>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</si>
  <si>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</si>
  <si>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</si>
  <si>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</si>
  <si>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</si>
  <si>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</si>
  <si>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</si>
  <si>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</si>
  <si>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</si>
  <si>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</si>
  <si>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</si>
  <si>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</si>
  <si>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</si>
  <si>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</si>
  <si>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</si>
  <si>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</si>
  <si>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</si>
  <si>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</si>
  <si>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</si>
  <si>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</si>
  <si>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</si>
  <si>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</si>
  <si>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</si>
  <si>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</si>
  <si>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</si>
  <si>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</si>
  <si>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</si>
  <si>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</si>
  <si>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</si>
  <si>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</si>
  <si>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</si>
  <si>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</si>
  <si>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</si>
  <si>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</si>
  <si>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</si>
  <si>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</si>
  <si>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</si>
  <si>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</si>
  <si>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</si>
  <si>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</si>
  <si>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</si>
  <si>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</si>
  <si>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</si>
  <si>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</si>
  <si>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</si>
  <si>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</si>
  <si>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</si>
  <si>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</si>
  <si>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</si>
  <si>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</si>
  <si>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</si>
  <si>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</si>
  <si>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</si>
  <si>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</si>
  <si>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</si>
  <si>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</si>
  <si>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</si>
  <si>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</si>
  <si>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</si>
  <si>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</si>
  <si>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</si>
  <si>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</si>
  <si>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</si>
  <si>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</si>
  <si>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</si>
  <si>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</si>
  <si>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</si>
  <si>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</si>
  <si>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</si>
  <si>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</si>
  <si>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</si>
  <si>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</si>
  <si>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</si>
  <si>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</si>
  <si>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</si>
  <si>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</si>
  <si>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</si>
  <si>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</si>
  <si>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</si>
  <si>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</si>
  <si>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</si>
  <si>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</si>
  <si>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</si>
  <si>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</si>
  <si>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</si>
  <si>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</si>
  <si>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</si>
  <si>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</si>
  <si>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</si>
  <si>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</si>
  <si>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</si>
  <si>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</si>
  <si>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</si>
  <si>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</si>
  <si>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</si>
  <si>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</si>
  <si>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</si>
  <si>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</si>
  <si>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</si>
  <si>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</si>
  <si>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</si>
  <si>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</si>
  <si>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</si>
  <si>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</si>
  <si>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</si>
  <si>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</si>
  <si>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</si>
  <si>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</si>
  <si>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</si>
  <si>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</si>
  <si>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</si>
  <si>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</si>
  <si>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</si>
  <si>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</si>
  <si>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</si>
  <si>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</si>
  <si>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</si>
  <si>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</si>
  <si>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</si>
  <si>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</si>
  <si>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</si>
  <si>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</si>
  <si>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</si>
  <si>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</si>
  <si>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</si>
  <si>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</si>
  <si>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</si>
  <si>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</si>
  <si>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</si>
  <si>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</si>
  <si>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</si>
  <si>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</si>
  <si>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</si>
  <si>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</si>
  <si>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</si>
  <si>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</si>
  <si>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</si>
  <si>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</si>
  <si>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</si>
  <si>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</si>
  <si>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</si>
  <si>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</si>
  <si>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</si>
  <si>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</si>
  <si>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</si>
  <si>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</si>
  <si>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</si>
  <si>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</si>
  <si>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</si>
  <si>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</si>
  <si>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</si>
  <si>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</si>
  <si>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</si>
  <si>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</si>
  <si>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</si>
  <si>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</si>
  <si>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</si>
  <si>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</si>
  <si>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</si>
  <si>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</si>
  <si>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</si>
  <si>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</si>
  <si>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</si>
  <si>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</si>
  <si>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</si>
  <si>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</si>
  <si>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</si>
  <si>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</si>
  <si>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</si>
  <si>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</si>
  <si>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</si>
  <si>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</si>
  <si>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</si>
  <si>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</si>
  <si>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</si>
  <si>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</si>
  <si>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</si>
  <si>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</si>
  <si>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</si>
  <si>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</si>
  <si>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</si>
  <si>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</si>
  <si>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</si>
  <si>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</si>
  <si>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</si>
  <si>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</si>
  <si>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</si>
  <si>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</si>
  <si>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</si>
  <si>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</si>
  <si>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</si>
  <si>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</si>
  <si>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</si>
  <si>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</si>
  <si>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</si>
  <si>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</si>
  <si>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</si>
  <si>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</si>
  <si>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</si>
  <si>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</si>
  <si>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</si>
  <si>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</si>
  <si>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</si>
  <si>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</si>
  <si>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</si>
  <si>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</si>
  <si>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</si>
  <si>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</si>
  <si>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</si>
  <si>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</si>
  <si>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</si>
  <si>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</si>
  <si>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</si>
  <si>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</si>
  <si>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</si>
  <si>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</si>
  <si>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</si>
  <si>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</si>
  <si>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</si>
  <si>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</si>
  <si>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</si>
  <si>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</si>
  <si>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</si>
  <si>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</si>
  <si>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</si>
  <si>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</si>
  <si>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</si>
  <si>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</si>
  <si>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</si>
  <si>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</si>
  <si>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</si>
  <si>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</si>
  <si>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</si>
  <si>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</si>
  <si>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</si>
  <si>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</si>
  <si>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</si>
  <si>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</si>
  <si>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</si>
  <si>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</si>
  <si>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</si>
  <si>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</si>
  <si>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</si>
  <si>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</si>
  <si>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</si>
  <si>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</si>
  <si>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</si>
  <si>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</si>
  <si>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</si>
  <si>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</si>
  <si>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</si>
  <si>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</si>
  <si>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</si>
  <si>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</si>
  <si>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</si>
  <si>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</si>
  <si>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</si>
  <si>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</si>
  <si>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</si>
  <si>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</si>
  <si>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</si>
  <si>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</si>
  <si>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</si>
  <si>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</si>
  <si>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</si>
  <si>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</si>
  <si>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</si>
  <si>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</si>
  <si>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</si>
  <si>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</si>
  <si>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</si>
  <si>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</si>
  <si>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</si>
  <si>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</si>
  <si>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</si>
  <si>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</si>
  <si>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</si>
  <si>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</si>
  <si>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</si>
  <si>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</si>
  <si>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</si>
  <si>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</si>
  <si>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</si>
  <si>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</si>
  <si>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</si>
  <si>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</si>
  <si>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</si>
  <si>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</si>
  <si>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</si>
  <si>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</si>
  <si>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</si>
  <si>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</si>
  <si>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</si>
  <si>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</si>
  <si>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</si>
  <si>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</si>
  <si>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</si>
  <si>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</si>
  <si>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</si>
  <si>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</si>
  <si>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</si>
  <si>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</si>
  <si>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</si>
  <si>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</si>
  <si>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</si>
  <si>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</si>
  <si>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</si>
  <si>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</si>
  <si>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</si>
  <si>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</si>
  <si>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</si>
  <si>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</si>
  <si>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</si>
  <si>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</si>
  <si>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</si>
  <si>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</si>
  <si>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</si>
  <si>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</si>
  <si>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</si>
  <si>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</si>
  <si>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</si>
  <si>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</si>
  <si>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</si>
  <si>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</si>
  <si>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</si>
  <si>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</si>
  <si>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</si>
  <si>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</si>
  <si>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</si>
  <si>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</si>
  <si>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</si>
  <si>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</si>
  <si>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</si>
  <si>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</si>
  <si>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</si>
  <si>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</si>
  <si>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</si>
  <si>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</si>
  <si>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</si>
  <si>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</si>
  <si>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</si>
  <si>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</si>
  <si>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</si>
  <si>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</si>
  <si>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</si>
  <si>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</si>
  <si>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</si>
  <si>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</si>
  <si>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</si>
  <si>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</si>
  <si>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</si>
  <si>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</si>
  <si>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</si>
  <si>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</si>
  <si>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</si>
  <si>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</si>
  <si>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</si>
  <si>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</si>
  <si>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</si>
  <si>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</si>
  <si>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</si>
  <si>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</si>
  <si>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</si>
  <si>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</si>
  <si>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</si>
  <si>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</si>
  <si>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</si>
  <si>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</si>
  <si>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</si>
  <si>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</si>
  <si>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</si>
  <si>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</si>
  <si>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</si>
  <si>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</si>
  <si>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</si>
  <si>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</si>
  <si>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</si>
  <si>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</si>
  <si>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</si>
  <si>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</si>
  <si>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</si>
  <si>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</si>
  <si>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</si>
  <si>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</si>
  <si>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</si>
  <si>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</si>
  <si>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</si>
  <si>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</si>
  <si>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</si>
  <si>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</si>
  <si>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</si>
  <si>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</si>
  <si>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</si>
  <si>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</si>
  <si>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</si>
  <si>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</si>
  <si>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</si>
  <si>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</si>
  <si>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</si>
  <si>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</si>
  <si>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</si>
  <si>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</si>
  <si>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</si>
  <si>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</si>
  <si>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</si>
  <si>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</si>
  <si>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</si>
  <si>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</si>
  <si>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</si>
  <si>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</si>
  <si>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</si>
  <si>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</si>
  <si>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</si>
  <si>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</si>
  <si>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</si>
  <si>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</si>
  <si>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</si>
  <si>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</si>
  <si>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</si>
  <si>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</si>
  <si>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</si>
  <si>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</si>
  <si>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</si>
  <si>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</si>
  <si>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</si>
  <si>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</si>
  <si>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</si>
  <si>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</si>
  <si>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</si>
  <si>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</si>
  <si>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</si>
  <si>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</si>
  <si>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</si>
  <si>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</si>
  <si>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</si>
  <si>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</si>
  <si>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</si>
  <si>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</si>
  <si>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</si>
  <si>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</si>
  <si>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</si>
  <si>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</si>
  <si>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</si>
  <si>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</si>
  <si>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</si>
  <si>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</si>
  <si>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</si>
  <si>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</si>
  <si>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</si>
  <si>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</si>
  <si>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</si>
  <si>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</si>
  <si>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</si>
  <si>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</si>
  <si>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</si>
  <si>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</si>
  <si>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</si>
  <si>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</si>
  <si>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</si>
  <si>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</si>
  <si>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</si>
  <si>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</si>
  <si>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</si>
  <si>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</si>
  <si>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</si>
  <si>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</si>
  <si>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</si>
  <si>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</si>
  <si>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</si>
  <si>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</si>
  <si>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</si>
  <si>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</si>
  <si>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</si>
  <si>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</si>
  <si>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</si>
  <si>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</si>
  <si>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</si>
  <si>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</si>
  <si>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</si>
  <si>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</si>
  <si>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</si>
  <si>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</si>
  <si>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</si>
  <si>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</si>
  <si>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</si>
  <si>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</si>
  <si>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</si>
  <si>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</si>
  <si>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</si>
  <si>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</si>
  <si>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</si>
  <si>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</si>
  <si>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</si>
  <si>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</si>
  <si>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</si>
  <si>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</si>
  <si>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</si>
  <si>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</si>
  <si>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</si>
  <si>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</si>
  <si>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</si>
  <si>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</si>
  <si>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</si>
  <si>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</si>
  <si>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</si>
  <si>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</si>
  <si>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</si>
  <si>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</si>
  <si>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</si>
  <si>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</si>
  <si>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</si>
  <si>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</si>
  <si>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</si>
  <si>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</si>
  <si>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</si>
  <si>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</si>
  <si>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</si>
  <si>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</si>
  <si>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</si>
  <si>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</si>
  <si>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</si>
  <si>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</si>
  <si>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</si>
  <si>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</si>
  <si>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</si>
  <si>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</si>
  <si>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</si>
  <si>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</si>
  <si>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</si>
  <si>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</si>
  <si>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</si>
  <si>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</si>
  <si>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</si>
  <si>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</si>
  <si>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</si>
  <si>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</si>
  <si>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</si>
  <si>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</si>
  <si>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</si>
  <si>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</si>
  <si>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</si>
  <si>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</si>
  <si>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</si>
  <si>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</si>
  <si>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</si>
  <si>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</si>
  <si>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</si>
  <si>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</si>
  <si>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</si>
  <si>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</si>
  <si>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</si>
  <si>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</si>
  <si>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</si>
  <si>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</si>
  <si>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</si>
  <si>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</si>
  <si>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</si>
  <si>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</si>
  <si>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</si>
  <si>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</si>
  <si>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</si>
  <si>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</si>
  <si>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</si>
  <si>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</si>
  <si>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</si>
  <si>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</si>
  <si>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</si>
  <si>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</si>
  <si>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</si>
  <si>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</si>
  <si>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</si>
  <si>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</si>
  <si>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</si>
  <si>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</si>
  <si>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</si>
  <si>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</si>
  <si>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</si>
  <si>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</si>
  <si>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</si>
  <si>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</si>
  <si>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</si>
  <si>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</si>
  <si>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</si>
  <si>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</si>
  <si>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</si>
  <si>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</si>
  <si>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</si>
  <si>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</si>
  <si>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</si>
  <si>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</si>
  <si>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</si>
  <si>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</si>
  <si>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</si>
  <si>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</si>
  <si>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</si>
  <si>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</si>
  <si>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</si>
  <si>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</si>
  <si>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</si>
  <si>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</si>
  <si>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</si>
  <si>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</si>
  <si>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</si>
  <si>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</si>
  <si>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</si>
  <si>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</si>
  <si>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</si>
  <si>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</si>
  <si>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</si>
  <si>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</si>
  <si>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</si>
  <si>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</si>
  <si>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</si>
  <si>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</si>
  <si>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</si>
  <si>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</si>
  <si>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</si>
  <si>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</si>
  <si>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</si>
  <si>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</si>
  <si>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</si>
  <si>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</si>
  <si>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</si>
  <si>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</si>
  <si>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</si>
  <si>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</si>
  <si>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</si>
  <si>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</si>
  <si>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</si>
  <si>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</si>
  <si>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</si>
  <si>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</si>
  <si>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</si>
  <si>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</si>
  <si>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</si>
  <si>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</si>
  <si>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</si>
  <si>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</si>
  <si>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</si>
  <si>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</si>
  <si>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</si>
  <si>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</si>
  <si>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</si>
  <si>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</si>
  <si>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</si>
  <si>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</si>
  <si>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</si>
  <si>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</si>
  <si>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</si>
  <si>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</si>
  <si>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</si>
  <si>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</si>
  <si>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</si>
  <si>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</si>
  <si>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</si>
  <si>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</si>
  <si>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</si>
  <si>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</si>
  <si>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</si>
  <si>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</si>
  <si>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</si>
  <si>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</si>
  <si>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</si>
  <si>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</si>
  <si>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</si>
  <si>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</si>
  <si>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</si>
  <si>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</si>
  <si>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</si>
  <si>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</si>
  <si>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</si>
  <si>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</si>
  <si>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</si>
  <si>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</si>
  <si>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</si>
  <si>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</si>
  <si>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</si>
  <si>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</si>
  <si>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</si>
  <si>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</si>
  <si>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</si>
  <si>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</si>
  <si>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</si>
  <si>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</si>
  <si>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</si>
  <si>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</si>
  <si>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</si>
  <si>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</si>
  <si>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</si>
  <si>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</si>
  <si>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</si>
  <si>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</si>
  <si>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</si>
  <si>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</si>
  <si>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</si>
  <si>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</si>
  <si>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</si>
  <si>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</si>
  <si>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</si>
  <si>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</si>
  <si>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</si>
  <si>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</si>
  <si>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</si>
  <si>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</si>
  <si>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</si>
  <si>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</si>
  <si>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</si>
  <si>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</si>
  <si>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</si>
  <si>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</si>
  <si>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</si>
  <si>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</si>
  <si>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</si>
  <si>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</si>
  <si>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</si>
  <si>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</si>
  <si>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</si>
  <si>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</si>
  <si>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</si>
  <si>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</si>
  <si>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</si>
  <si>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</si>
  <si>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</si>
  <si>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</si>
  <si>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</si>
  <si>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</si>
  <si>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</si>
  <si>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</si>
  <si>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</si>
  <si>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</si>
  <si>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</si>
  <si>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</si>
  <si>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</si>
  <si>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</si>
  <si>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</si>
  <si>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</si>
  <si>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</si>
  <si>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</si>
  <si>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</si>
  <si>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</si>
  <si>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</si>
  <si>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</si>
  <si>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</si>
  <si>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</si>
  <si>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</si>
  <si>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</si>
  <si>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</si>
  <si>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</si>
  <si>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</si>
  <si>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</si>
  <si>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</si>
  <si>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</si>
  <si>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</si>
  <si>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</si>
  <si>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</si>
  <si>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</si>
  <si>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</si>
  <si>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</si>
  <si>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</si>
  <si>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</si>
  <si>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</si>
  <si>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</si>
  <si>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</si>
  <si>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</si>
  <si>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</si>
  <si>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</si>
  <si>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</si>
  <si>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</si>
  <si>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</si>
  <si>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</si>
  <si>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</si>
  <si>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</si>
  <si>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</si>
  <si>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</si>
  <si>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</si>
  <si>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</si>
  <si>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</si>
  <si>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</si>
  <si>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</si>
  <si>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</si>
  <si>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</si>
  <si>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</si>
  <si>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</si>
  <si>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</si>
  <si>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</si>
  <si>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</si>
  <si>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</si>
  <si>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</si>
  <si>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</si>
  <si>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</si>
  <si>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</si>
  <si>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</si>
  <si>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</si>
  <si>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</si>
  <si>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</si>
  <si>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</si>
  <si>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</si>
  <si>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</si>
  <si>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</si>
  <si>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</si>
  <si>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</si>
  <si>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</si>
  <si>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</si>
  <si>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</si>
  <si>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</si>
  <si>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</si>
  <si>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</si>
  <si>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</si>
  <si>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</si>
  <si>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</si>
  <si>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</si>
  <si>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</si>
  <si>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</si>
  <si>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</si>
  <si>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</si>
  <si>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</si>
  <si>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</si>
  <si>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</si>
  <si>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</si>
  <si>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</si>
  <si>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</si>
  <si>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</si>
  <si>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</si>
  <si>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</si>
  <si>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</si>
  <si>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</si>
  <si>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</si>
  <si>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</si>
  <si>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</si>
  <si>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</si>
  <si>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</si>
  <si>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</si>
  <si>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</si>
  <si>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</si>
  <si>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</si>
  <si>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</si>
  <si>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</si>
  <si>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</si>
  <si>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</si>
  <si>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</si>
  <si>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</si>
  <si>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</si>
  <si>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</si>
  <si>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</si>
  <si>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</si>
  <si>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</si>
  <si>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</si>
  <si>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</si>
  <si>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</si>
  <si>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</si>
  <si>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</si>
  <si>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</si>
  <si>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</si>
  <si>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</si>
  <si>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</si>
  <si>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</si>
  <si>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</si>
  <si>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</si>
  <si>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</si>
  <si>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</si>
  <si>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</si>
  <si>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</si>
  <si>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</si>
  <si>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</si>
  <si>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</si>
  <si>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</si>
  <si>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</si>
  <si>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</si>
  <si>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</si>
  <si>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</si>
  <si>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</si>
  <si>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</si>
  <si>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</si>
  <si>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</si>
  <si>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</si>
  <si>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</si>
  <si>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</si>
  <si>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</si>
  <si>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</si>
  <si>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</si>
  <si>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</si>
  <si>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</si>
  <si>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</si>
  <si>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</si>
  <si>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</si>
  <si>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</si>
  <si>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</si>
  <si>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</si>
  <si>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</si>
  <si>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</si>
  <si>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</si>
  <si>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</si>
  <si>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</si>
  <si>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</si>
  <si>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</si>
  <si>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</si>
  <si>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</si>
  <si>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</si>
  <si>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</si>
  <si>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</si>
  <si>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</si>
  <si>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</si>
  <si>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</si>
  <si>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</si>
  <si>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</si>
  <si>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</si>
  <si>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</si>
  <si>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</si>
  <si>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</si>
  <si>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</si>
  <si>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</si>
  <si>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</si>
  <si>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</si>
  <si>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</si>
  <si>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</si>
  <si>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</si>
  <si>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</si>
  <si>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</si>
  <si>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</si>
  <si>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</si>
  <si>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</si>
  <si>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</si>
  <si>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</si>
  <si>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</si>
  <si>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</si>
  <si>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</si>
  <si>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</si>
  <si>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</si>
  <si>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</si>
  <si>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</si>
  <si>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</si>
  <si>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</si>
  <si>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</si>
  <si>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</si>
  <si>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</si>
  <si>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</si>
  <si>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</si>
  <si>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</si>
  <si>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</si>
  <si>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</si>
  <si>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</si>
  <si>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</si>
  <si>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</si>
  <si>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</si>
  <si>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</si>
  <si>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</si>
  <si>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</si>
  <si>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</si>
  <si>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</si>
  <si>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</si>
  <si>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</si>
  <si>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</si>
  <si>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</si>
  <si>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</si>
  <si>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</si>
  <si>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</si>
  <si>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</si>
  <si>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</si>
  <si>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</si>
  <si>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</si>
  <si>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</si>
  <si>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</si>
  <si>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</si>
  <si>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</si>
  <si>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</si>
  <si>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</si>
  <si>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</si>
  <si>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</si>
  <si>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</si>
  <si>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</si>
  <si>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</si>
  <si>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</si>
  <si>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</si>
  <si>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</si>
  <si>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</si>
  <si>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</si>
  <si>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</si>
  <si>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</si>
  <si>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</si>
  <si>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</si>
  <si>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</si>
  <si>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</si>
  <si>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</si>
  <si>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</si>
  <si>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</si>
  <si>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</si>
  <si>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</si>
  <si>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</si>
  <si>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</si>
  <si>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</si>
  <si>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</si>
  <si>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</si>
  <si>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</si>
  <si>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</si>
  <si>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</si>
  <si>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</si>
  <si>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</si>
  <si>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</si>
  <si>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</si>
  <si>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</si>
  <si>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</si>
  <si>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</si>
  <si>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</si>
  <si>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</si>
  <si>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</si>
  <si>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</si>
  <si>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</si>
  <si>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</si>
  <si>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</si>
  <si>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</si>
  <si>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</si>
  <si>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</si>
  <si>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</si>
  <si>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</si>
  <si>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</si>
  <si>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</si>
  <si>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</si>
  <si>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</si>
  <si>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</si>
  <si>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</si>
  <si>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</si>
  <si>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</si>
  <si>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</si>
  <si>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</si>
  <si>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</si>
  <si>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</si>
  <si>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</si>
  <si>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</si>
  <si>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</si>
  <si>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</si>
  <si>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</si>
  <si>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</si>
  <si>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</si>
  <si>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</si>
  <si>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</si>
  <si>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</si>
  <si>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</si>
  <si>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</si>
  <si>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</si>
  <si>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</si>
  <si>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</si>
  <si>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</si>
  <si>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</si>
  <si>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</si>
  <si>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</si>
  <si>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</si>
  <si>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</si>
  <si>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</si>
  <si>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</si>
  <si>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</si>
  <si>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</si>
  <si>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</si>
  <si>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</si>
  <si>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</si>
  <si>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</si>
  <si>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</si>
  <si>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</si>
  <si>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</si>
  <si>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</si>
  <si>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</si>
  <si>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</si>
  <si>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</si>
  <si>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</si>
  <si>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</si>
  <si>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</si>
  <si>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</si>
  <si>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</si>
  <si>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</si>
  <si>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</si>
  <si>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</si>
  <si>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</si>
  <si>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</si>
  <si>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</si>
  <si>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</si>
  <si>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</si>
  <si>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</si>
  <si>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</si>
  <si>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</si>
  <si>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</si>
  <si>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</si>
  <si>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</si>
  <si>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</si>
  <si>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</si>
  <si>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</si>
  <si>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</si>
  <si>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</si>
  <si>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</si>
  <si>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</si>
  <si>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</si>
  <si>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</si>
  <si>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</si>
  <si>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</si>
  <si>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</si>
  <si>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</si>
  <si>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</si>
  <si>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</si>
  <si>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</si>
  <si>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</si>
  <si>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</si>
  <si>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</si>
  <si>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</si>
  <si>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</si>
  <si>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</si>
  <si>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</si>
  <si>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</si>
  <si>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</si>
  <si>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</si>
  <si>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</si>
  <si>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</si>
  <si>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</si>
  <si>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</si>
  <si>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</si>
  <si>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</si>
  <si>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</si>
  <si>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</si>
  <si>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</si>
  <si>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</si>
  <si>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</si>
  <si>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</si>
  <si>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</si>
  <si>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</si>
  <si>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</si>
  <si>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</si>
  <si>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</si>
  <si>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</si>
  <si>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</si>
  <si>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</si>
  <si>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</si>
  <si>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</si>
  <si>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</si>
  <si>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</si>
  <si>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</si>
  <si>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</si>
  <si>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</si>
  <si>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</si>
  <si>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</si>
  <si>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</si>
  <si>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</si>
  <si>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</si>
  <si>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</si>
  <si>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</si>
  <si>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</si>
  <si>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</si>
  <si>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</si>
  <si>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</si>
  <si>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</si>
  <si>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</si>
  <si>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</si>
  <si>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</si>
  <si>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</si>
  <si>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</si>
  <si>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</si>
  <si>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</si>
  <si>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</si>
  <si>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</si>
  <si>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</si>
  <si>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</si>
  <si>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</si>
  <si>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</si>
  <si>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</si>
  <si>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</si>
  <si>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</si>
  <si>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</si>
  <si>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</si>
  <si>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</si>
  <si>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</si>
  <si>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</si>
  <si>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</si>
  <si>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</si>
  <si>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</si>
  <si>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</si>
  <si>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</si>
  <si>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</si>
  <si>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</si>
  <si>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</si>
  <si>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</si>
  <si>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</si>
  <si>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</si>
  <si>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</si>
  <si>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</si>
  <si>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</si>
  <si>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</si>
  <si>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</si>
  <si>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</si>
  <si>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</si>
  <si>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</si>
  <si>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</si>
  <si>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</si>
  <si>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</si>
  <si>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</si>
  <si>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</si>
  <si>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</si>
  <si>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</si>
  <si>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</si>
  <si>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</si>
  <si>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</si>
  <si>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</si>
  <si>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</si>
  <si>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</si>
  <si>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</si>
  <si>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</si>
  <si>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</si>
  <si>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</si>
  <si>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</si>
  <si>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</si>
  <si>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</si>
  <si>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</si>
  <si>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</si>
  <si>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</si>
  <si>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</si>
  <si>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</si>
  <si>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</si>
  <si>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</si>
  <si>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</si>
  <si>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</si>
  <si>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</si>
  <si>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</si>
  <si>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</si>
  <si>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</si>
  <si>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</si>
  <si>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</si>
  <si>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</si>
  <si>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</si>
  <si>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</si>
  <si>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</si>
  <si>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</si>
  <si>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</si>
  <si>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</si>
  <si>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</si>
  <si>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</si>
  <si>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</si>
  <si>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</si>
  <si>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</si>
  <si>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</si>
  <si>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</si>
  <si>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</si>
  <si>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</si>
  <si>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</si>
  <si>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</si>
  <si>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</si>
  <si>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</si>
  <si>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</si>
  <si>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</si>
  <si>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</si>
  <si>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</si>
  <si>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</si>
  <si>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</si>
  <si>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</si>
  <si>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</si>
  <si>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</si>
  <si>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</si>
  <si>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</si>
  <si>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</si>
  <si>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</si>
  <si>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</si>
  <si>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</si>
  <si>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</si>
  <si>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</si>
  <si>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</si>
  <si>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</si>
  <si>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</si>
  <si>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</si>
  <si>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</si>
  <si>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</si>
  <si>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</si>
  <si>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</si>
  <si>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</si>
  <si>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</si>
  <si>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</si>
  <si>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</si>
  <si>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</si>
  <si>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</si>
  <si>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</si>
  <si>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</si>
  <si>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</si>
  <si>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</si>
  <si>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</si>
  <si>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</si>
  <si>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</si>
  <si>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</si>
  <si>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</si>
  <si>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</si>
  <si>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</si>
  <si>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</si>
  <si>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</si>
  <si>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</si>
  <si>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</si>
  <si>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</si>
  <si>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</si>
  <si>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</si>
  <si>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</si>
  <si>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</si>
  <si>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</si>
  <si>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</si>
  <si>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</si>
  <si>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</si>
  <si>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</si>
  <si>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</si>
  <si>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</si>
  <si>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</si>
  <si>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</si>
  <si>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</si>
  <si>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</si>
  <si>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</si>
  <si>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</si>
  <si>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</si>
  <si>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</si>
  <si>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</si>
  <si>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</si>
  <si>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</si>
  <si>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</si>
  <si>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</si>
  <si>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</si>
  <si>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</si>
  <si>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</si>
  <si>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</si>
  <si>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</si>
  <si>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</si>
  <si>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</si>
  <si>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</si>
  <si>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</si>
  <si>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</si>
  <si>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</si>
  <si>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</si>
  <si>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</si>
  <si>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</si>
  <si>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</si>
  <si>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</si>
  <si>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</si>
  <si>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</si>
  <si>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</si>
  <si>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</si>
  <si>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</si>
  <si>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</si>
  <si>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</si>
  <si>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</si>
  <si>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</si>
  <si>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</si>
  <si>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</si>
  <si>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</si>
  <si>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</si>
  <si>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</si>
  <si>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</si>
  <si>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</si>
  <si>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</si>
  <si>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</si>
  <si>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</si>
  <si>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</si>
  <si>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</si>
  <si>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</si>
  <si>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</si>
  <si>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</si>
  <si>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</si>
  <si>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</si>
  <si>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</si>
  <si>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</si>
  <si>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</si>
  <si>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</si>
  <si>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</si>
  <si>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</si>
  <si>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</si>
  <si>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</si>
  <si>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</si>
  <si>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</si>
  <si>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</si>
  <si>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</si>
  <si>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</si>
  <si>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</si>
  <si>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</si>
  <si>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</si>
  <si>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</si>
  <si>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</si>
  <si>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</si>
  <si>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</si>
  <si>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</si>
  <si>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</si>
  <si>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</si>
  <si>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</si>
  <si>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</si>
  <si>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</si>
  <si>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</si>
  <si>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</si>
  <si>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</si>
  <si>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</si>
  <si>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</si>
  <si>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</si>
  <si>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</si>
  <si>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</si>
  <si>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</si>
  <si>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</si>
  <si>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</si>
  <si>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</si>
  <si>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</si>
  <si>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</si>
  <si>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</si>
  <si>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</si>
  <si>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</si>
  <si>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</si>
  <si>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</si>
  <si>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</si>
  <si>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</si>
  <si>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</si>
  <si>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</si>
  <si>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</si>
  <si>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</si>
  <si>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</si>
  <si>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</si>
  <si>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</si>
  <si>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</si>
  <si>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</si>
  <si>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</si>
  <si>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</si>
  <si>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</si>
  <si>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</si>
  <si>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</si>
  <si>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</si>
  <si>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</si>
  <si>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</si>
  <si>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</si>
  <si>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</si>
  <si>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</si>
  <si>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</si>
  <si>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</si>
  <si>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</si>
  <si>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</si>
  <si>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</si>
  <si>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</si>
  <si>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</si>
  <si>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</si>
  <si>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</si>
  <si>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</si>
  <si>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</si>
  <si>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</si>
  <si>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</si>
  <si>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</si>
  <si>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</si>
  <si>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</si>
  <si>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</si>
  <si>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</si>
  <si>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</si>
  <si>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</si>
  <si>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</si>
  <si>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</si>
  <si>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</si>
  <si>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</si>
  <si>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</si>
  <si>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</si>
  <si>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</si>
  <si>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</si>
  <si>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</si>
  <si>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</si>
  <si>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</si>
  <si>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</si>
  <si>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</si>
  <si>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</si>
  <si>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</si>
  <si>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</si>
  <si>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</si>
  <si>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</si>
  <si>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</si>
  <si>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</si>
  <si>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</si>
  <si>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</si>
  <si>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</si>
  <si>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</si>
  <si>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</si>
  <si>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</si>
  <si>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</si>
  <si>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</si>
  <si>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</si>
  <si>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</si>
  <si>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</si>
  <si>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</si>
  <si>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</si>
  <si>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</si>
  <si>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</si>
  <si>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</si>
  <si>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</si>
  <si>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</si>
  <si>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</si>
  <si>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</si>
  <si>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</si>
  <si>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</si>
  <si>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</si>
  <si>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</si>
  <si>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</si>
  <si>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</si>
  <si>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</si>
  <si>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</si>
  <si>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</si>
  <si>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</si>
  <si>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</si>
  <si>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</si>
  <si>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</si>
  <si>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</si>
  <si>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</si>
  <si>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</si>
  <si>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</si>
  <si>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</si>
  <si>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</si>
  <si>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</si>
  <si>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</si>
  <si>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</si>
  <si>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</si>
  <si>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</si>
  <si>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</si>
  <si>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</si>
  <si>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</si>
  <si>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</si>
  <si>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</si>
  <si>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</si>
  <si>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</si>
  <si>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</si>
  <si>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</si>
  <si>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</si>
  <si>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</si>
  <si>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</si>
  <si>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</si>
  <si>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</si>
  <si>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</si>
  <si>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</si>
  <si>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</si>
  <si>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</si>
  <si>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</si>
  <si>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</si>
  <si>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</si>
  <si>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</si>
  <si>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</si>
  <si>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</si>
  <si>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</si>
  <si>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</si>
  <si>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</si>
  <si>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</si>
  <si>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</si>
  <si>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</si>
  <si>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</si>
  <si>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</si>
  <si>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</si>
  <si>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</si>
  <si>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</si>
  <si>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</si>
  <si>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</si>
  <si>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</si>
  <si>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</si>
  <si>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</si>
  <si>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</si>
  <si>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</si>
  <si>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</si>
  <si>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</si>
  <si>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</si>
  <si>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</si>
  <si>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</si>
  <si>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</si>
  <si>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</si>
  <si>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</si>
  <si>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</si>
  <si>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</si>
  <si>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</si>
  <si>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</si>
  <si>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</si>
  <si>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</si>
  <si>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</si>
  <si>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</si>
  <si>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</si>
  <si>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</si>
  <si>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</si>
  <si>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</si>
  <si>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</si>
  <si>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</si>
  <si>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</si>
  <si>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</si>
  <si>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</si>
  <si>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</si>
  <si>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</si>
  <si>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</si>
  <si>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</si>
  <si>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</si>
  <si>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</si>
  <si>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</si>
  <si>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</si>
  <si>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</si>
  <si>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</si>
  <si>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</si>
  <si>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</si>
  <si>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</si>
  <si>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</si>
  <si>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</si>
  <si>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</si>
  <si>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</si>
  <si>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</si>
  <si>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</si>
  <si>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</si>
  <si>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</si>
  <si>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</si>
  <si>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</si>
  <si>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</si>
  <si>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</si>
  <si>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</si>
  <si>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</si>
  <si>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</si>
  <si>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</si>
  <si>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</si>
  <si>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</si>
  <si>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</si>
  <si>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</si>
  <si>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</si>
  <si>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</si>
  <si>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</si>
  <si>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</si>
  <si>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</si>
  <si>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</si>
  <si>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</si>
  <si>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</si>
  <si>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</si>
  <si>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</si>
  <si>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</si>
  <si>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</si>
  <si>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</si>
  <si>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</si>
  <si>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</si>
  <si>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</si>
  <si>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</si>
  <si>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</si>
  <si>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</si>
  <si>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</si>
  <si>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</si>
  <si>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</si>
  <si>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</si>
  <si>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</si>
  <si>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</si>
  <si>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</si>
  <si>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</si>
  <si>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</si>
  <si>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</si>
  <si>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</si>
  <si>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</si>
  <si>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</si>
  <si>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</si>
  <si>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</si>
  <si>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</si>
  <si>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</si>
  <si>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</si>
  <si>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</si>
  <si>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</si>
  <si>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</si>
  <si>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</si>
  <si>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</si>
  <si>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</si>
  <si>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</si>
  <si>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</si>
  <si>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</si>
  <si>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</si>
  <si>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</si>
  <si>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</si>
  <si>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</si>
  <si>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</si>
  <si>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</si>
  <si>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</si>
  <si>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</si>
  <si>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</si>
  <si>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</si>
  <si>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</si>
  <si>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</si>
  <si>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</si>
  <si>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</si>
  <si>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</si>
  <si>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</si>
  <si>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</si>
  <si>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</si>
  <si>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</si>
  <si>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</si>
  <si>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</si>
  <si>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</si>
  <si>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</si>
  <si>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</si>
  <si>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</si>
  <si>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</si>
  <si>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</si>
  <si>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</si>
  <si>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</si>
  <si>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</si>
  <si>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</si>
  <si>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</si>
  <si>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</si>
  <si>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</si>
  <si>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</si>
  <si>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</si>
  <si>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</si>
  <si>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</si>
  <si>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</si>
  <si>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</si>
  <si>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</si>
  <si>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</si>
  <si>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</si>
  <si>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</si>
  <si>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</si>
  <si>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</si>
  <si>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</si>
  <si>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</si>
  <si>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</si>
  <si>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</si>
  <si>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</si>
  <si>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</si>
  <si>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</si>
  <si>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</si>
  <si>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</si>
  <si>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</si>
  <si>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</si>
  <si>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</si>
  <si>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</si>
  <si>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</si>
  <si>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</si>
  <si>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</si>
  <si>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</si>
  <si>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</si>
  <si>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</si>
  <si>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</si>
  <si>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</si>
  <si>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</si>
  <si>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</si>
  <si>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</si>
  <si>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</si>
  <si>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</si>
  <si>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</si>
  <si>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</si>
  <si>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</si>
  <si>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</si>
  <si>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</si>
  <si>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</si>
  <si>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</si>
  <si>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</si>
  <si>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</si>
  <si>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</si>
  <si>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</si>
  <si>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</si>
  <si>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</si>
  <si>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</si>
  <si>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</si>
  <si>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</si>
  <si>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</si>
  <si>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</si>
  <si>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</si>
  <si>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</si>
  <si>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</si>
  <si>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</si>
  <si>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</si>
  <si>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</si>
  <si>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</si>
  <si>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</si>
  <si>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</si>
  <si>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</si>
  <si>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</si>
  <si>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</si>
  <si>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</si>
  <si>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</si>
  <si>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</si>
  <si>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</si>
  <si>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</si>
  <si>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</si>
  <si>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</si>
  <si>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</si>
  <si>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</si>
  <si>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</si>
  <si>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</si>
  <si>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</si>
  <si>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</si>
  <si>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</si>
  <si>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</si>
  <si>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</si>
  <si>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</si>
  <si>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</si>
  <si>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</si>
  <si>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</si>
  <si>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</si>
  <si>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</si>
  <si>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</si>
  <si>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</si>
  <si>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</si>
  <si>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</si>
  <si>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</si>
  <si>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</si>
  <si>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</si>
  <si>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</si>
  <si>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</si>
  <si>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</si>
  <si>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</si>
  <si>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</si>
  <si>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</si>
  <si>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</si>
  <si>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</si>
  <si>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</si>
  <si>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</si>
  <si>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</si>
  <si>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</si>
  <si>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</si>
  <si>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</si>
  <si>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</si>
  <si>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</si>
  <si>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</si>
  <si>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</si>
  <si>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</si>
  <si>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</si>
  <si>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</si>
  <si>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</si>
  <si>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</si>
  <si>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</si>
  <si>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</si>
  <si>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</si>
  <si>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</si>
  <si>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</si>
  <si>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</si>
  <si>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</si>
  <si>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</si>
  <si>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</si>
  <si>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</si>
  <si>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</si>
  <si>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</si>
  <si>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</si>
  <si>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</si>
  <si>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</si>
  <si>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</si>
  <si>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</si>
  <si>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</si>
  <si>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</si>
  <si>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</si>
  <si>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</si>
  <si>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</si>
  <si>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</si>
  <si>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</si>
  <si>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</si>
  <si>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</si>
  <si>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</si>
  <si>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</si>
  <si>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</si>
  <si>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</si>
  <si>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</si>
  <si>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</si>
  <si>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</si>
  <si>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</si>
  <si>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</si>
  <si>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</si>
  <si>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</si>
  <si>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</si>
  <si>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</si>
  <si>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</si>
  <si>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</si>
  <si>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</si>
  <si>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</si>
  <si>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</si>
  <si>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</si>
  <si>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</si>
  <si>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</si>
  <si>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</si>
  <si>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</si>
  <si>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</si>
  <si>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</si>
  <si>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</si>
  <si>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</si>
  <si>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</si>
  <si>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</si>
  <si>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</si>
  <si>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</si>
  <si>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</si>
  <si>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</si>
  <si>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</si>
  <si>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</si>
  <si>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</si>
  <si>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</si>
  <si>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</si>
  <si>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</si>
  <si>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</si>
  <si>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</si>
  <si>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</si>
  <si>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</si>
  <si>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</si>
  <si>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</si>
  <si>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</si>
  <si>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</si>
  <si>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</si>
  <si>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</si>
  <si>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</si>
  <si>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</si>
  <si>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</si>
  <si>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</si>
  <si>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</si>
  <si>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</si>
  <si>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</si>
  <si>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</si>
  <si>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</si>
  <si>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</si>
  <si>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</si>
  <si>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</si>
  <si>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</si>
  <si>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</si>
  <si>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</si>
  <si>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</si>
  <si>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</si>
  <si>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</si>
  <si>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</si>
  <si>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</si>
  <si>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</si>
  <si>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</si>
  <si>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</si>
  <si>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</si>
  <si>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</si>
  <si>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</si>
  <si>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</si>
  <si>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</si>
  <si>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</si>
  <si>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</si>
  <si>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</si>
  <si>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</si>
  <si>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</si>
  <si>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</si>
  <si>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</si>
  <si>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</si>
  <si>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</si>
  <si>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</si>
  <si>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</si>
  <si>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</si>
  <si>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</si>
  <si>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</si>
  <si>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</si>
  <si>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</si>
  <si>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</si>
  <si>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</si>
  <si>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</si>
  <si>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</si>
  <si>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</si>
  <si>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</si>
  <si>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</si>
  <si>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</si>
  <si>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</si>
  <si>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</si>
  <si>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</si>
  <si>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</si>
  <si>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</si>
  <si>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</si>
  <si>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</si>
  <si>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</si>
  <si>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</si>
  <si>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</si>
  <si>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</si>
  <si>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</si>
  <si>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</si>
  <si>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</si>
  <si>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</si>
  <si>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</si>
  <si>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</si>
  <si>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</si>
  <si>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</si>
  <si>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</si>
  <si>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</si>
  <si>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</si>
  <si>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</si>
  <si>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</si>
  <si>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</si>
  <si>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</si>
  <si>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</si>
  <si>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</si>
  <si>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</si>
  <si>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</si>
  <si>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</si>
  <si>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</si>
  <si>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</si>
  <si>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</si>
  <si>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</si>
  <si>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</si>
  <si>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</si>
  <si>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</si>
  <si>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</si>
  <si>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</si>
  <si>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</si>
  <si>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</si>
  <si>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</si>
  <si>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</si>
  <si>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</si>
  <si>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</si>
  <si>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</si>
  <si>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</si>
  <si>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</si>
  <si>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</si>
  <si>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</si>
  <si>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</si>
  <si>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</si>
  <si>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</si>
  <si>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</si>
  <si>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</si>
  <si>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</si>
  <si>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</si>
  <si>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</si>
  <si>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</si>
  <si>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</si>
  <si>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</si>
  <si>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</si>
  <si>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</si>
  <si>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</si>
  <si>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</si>
  <si>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</si>
  <si>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</si>
  <si>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</si>
  <si>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</si>
  <si>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</si>
  <si>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</si>
  <si>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</si>
  <si>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</si>
  <si>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</si>
  <si>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</si>
  <si>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</si>
  <si>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</si>
  <si>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</si>
  <si>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</si>
  <si>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</si>
  <si>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</si>
  <si>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</si>
  <si>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</si>
  <si>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</si>
  <si>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</si>
  <si>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</si>
  <si>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</si>
  <si>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</si>
  <si>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</si>
  <si>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</si>
  <si>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</si>
  <si>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</si>
  <si>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</si>
  <si>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</si>
  <si>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</si>
  <si>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</si>
  <si>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</si>
  <si>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</si>
  <si>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</si>
  <si>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</si>
  <si>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</si>
  <si>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</si>
  <si>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</si>
  <si>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</si>
  <si>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</si>
  <si>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</si>
  <si>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</si>
  <si>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</si>
  <si>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</si>
  <si>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</si>
  <si>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</si>
  <si>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</si>
  <si>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</si>
  <si>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</si>
  <si>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</si>
  <si>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</si>
  <si>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</si>
  <si>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</si>
  <si>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</si>
  <si>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</si>
  <si>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</si>
  <si>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</si>
  <si>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</si>
  <si>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</si>
  <si>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</si>
  <si>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</si>
  <si>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</si>
  <si>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</si>
  <si>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</si>
  <si>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</si>
  <si>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</si>
  <si>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</si>
  <si>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</si>
  <si>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</si>
  <si>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</si>
  <si>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</si>
  <si>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</si>
  <si>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</si>
  <si>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</si>
  <si>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</si>
  <si>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</si>
  <si>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</si>
  <si>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</si>
  <si>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</si>
  <si>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</si>
  <si>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</si>
  <si>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</si>
  <si>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</si>
  <si>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</si>
  <si>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</si>
  <si>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</si>
  <si>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</si>
  <si>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</si>
  <si>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</si>
  <si>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</si>
  <si>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</si>
  <si>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</si>
  <si>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</si>
  <si>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</si>
  <si>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</si>
  <si>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</si>
  <si>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</si>
  <si>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</si>
  <si>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</si>
  <si>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</si>
  <si>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</si>
  <si>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</si>
  <si>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</si>
  <si>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</si>
  <si>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</si>
  <si>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</si>
  <si>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</si>
  <si>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</si>
  <si>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</si>
  <si>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</si>
  <si>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</si>
  <si>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</si>
  <si>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</si>
  <si>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</si>
  <si>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</si>
  <si>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</si>
  <si>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</si>
  <si>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</si>
  <si>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</si>
  <si>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</si>
  <si>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</si>
  <si>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</si>
  <si>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</si>
  <si>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</si>
  <si>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</si>
  <si>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</si>
  <si>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</si>
  <si>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</si>
  <si>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</si>
  <si>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</si>
  <si>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</si>
  <si>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</si>
  <si>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</si>
  <si>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</si>
  <si>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</si>
  <si>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</si>
  <si>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</si>
  <si>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</si>
  <si>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</si>
  <si>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</si>
  <si>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</si>
  <si>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</si>
  <si>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</si>
  <si>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</si>
  <si>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</si>
  <si>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</si>
  <si>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</si>
  <si>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</si>
  <si>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</si>
  <si>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</si>
  <si>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</si>
  <si>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</si>
  <si>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</si>
  <si>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</si>
  <si>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</si>
  <si>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</si>
  <si>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</si>
  <si>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</si>
  <si>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</si>
  <si>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</si>
  <si>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</si>
  <si>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</si>
  <si>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</si>
  <si>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</si>
  <si>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</si>
  <si>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</si>
  <si>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</si>
  <si>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</si>
  <si>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</si>
  <si>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</si>
  <si>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</si>
  <si>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</si>
  <si>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</si>
  <si>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</si>
  <si>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</si>
  <si>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</si>
  <si>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</si>
  <si>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</si>
  <si>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</si>
  <si>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</si>
  <si>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</si>
  <si>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</si>
  <si>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</si>
  <si>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</si>
  <si>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</si>
  <si>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</si>
  <si>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</si>
  <si>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</si>
  <si>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</si>
  <si>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</si>
  <si>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</si>
  <si>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</si>
  <si>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</si>
  <si>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</si>
  <si>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</si>
  <si>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</si>
  <si>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</si>
  <si>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</si>
  <si>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</si>
  <si>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</si>
  <si>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</si>
  <si>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</si>
  <si>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</si>
  <si>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</si>
  <si>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</si>
  <si>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</si>
  <si>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</si>
  <si>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</si>
  <si>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</si>
  <si>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</si>
  <si>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</si>
  <si>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</si>
  <si>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</si>
  <si>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</si>
  <si>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</si>
  <si>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</si>
  <si>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</si>
  <si>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</si>
  <si>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</si>
  <si>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</si>
  <si>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</si>
  <si>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</si>
  <si>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</si>
  <si>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</si>
  <si>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</si>
  <si>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</si>
  <si>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</si>
  <si>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</si>
  <si>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</si>
  <si>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</si>
  <si>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</si>
  <si>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</si>
  <si>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</si>
  <si>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</si>
  <si>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</si>
  <si>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</si>
  <si>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</si>
  <si>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</si>
  <si>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</si>
  <si>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</si>
  <si>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</si>
  <si>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</si>
  <si>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</si>
  <si>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</si>
  <si>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</si>
  <si>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</si>
  <si>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</si>
  <si>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</si>
  <si>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</si>
  <si>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</si>
  <si>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</si>
  <si>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</si>
  <si>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</si>
  <si>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</si>
  <si>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</si>
  <si>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</si>
  <si>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</si>
  <si>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</si>
  <si>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</si>
  <si>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</si>
  <si>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</si>
  <si>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</si>
  <si>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</si>
  <si>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</si>
  <si>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</si>
  <si>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</si>
  <si>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</si>
  <si>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</si>
  <si>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</si>
  <si>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</si>
  <si>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</si>
  <si>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</si>
  <si>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</si>
  <si>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</si>
  <si>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</si>
  <si>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</si>
  <si>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</si>
  <si>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</si>
  <si>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</si>
  <si>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</si>
  <si>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</si>
  <si>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</si>
  <si>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</si>
  <si>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</si>
  <si>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</si>
  <si>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</si>
  <si>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</si>
  <si>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</si>
  <si>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</si>
  <si>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</si>
  <si>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</si>
  <si>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</si>
  <si>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</si>
  <si>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</si>
  <si>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</si>
  <si>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</si>
  <si>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</si>
  <si>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</si>
  <si>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</si>
  <si>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</si>
  <si>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</si>
  <si>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</si>
  <si>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</si>
  <si>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</si>
  <si>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</si>
  <si>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</si>
  <si>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</si>
  <si>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</si>
  <si>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</si>
  <si>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</si>
  <si>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</si>
  <si>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</si>
  <si>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</si>
  <si>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</si>
  <si>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</si>
  <si>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</si>
  <si>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</si>
  <si>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</si>
  <si>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</si>
  <si>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</si>
  <si>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</si>
  <si>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</si>
  <si>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</si>
  <si>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</si>
  <si>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</si>
  <si>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</si>
  <si>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</si>
  <si>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</si>
  <si>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</si>
  <si>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</si>
  <si>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</si>
  <si>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</si>
  <si>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</si>
  <si>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</si>
  <si>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</si>
  <si>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</si>
  <si>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</si>
  <si>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</si>
  <si>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</si>
  <si>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</si>
  <si>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</si>
  <si>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</si>
  <si>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</si>
  <si>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</si>
  <si>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</si>
  <si>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</si>
  <si>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</si>
  <si>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</si>
  <si>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</si>
  <si>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</si>
  <si>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</si>
  <si>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</si>
  <si>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</si>
  <si>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</si>
  <si>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</si>
  <si>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</si>
  <si>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</si>
  <si>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</si>
  <si>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</si>
  <si>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</si>
  <si>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</si>
  <si>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</si>
  <si>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</si>
  <si>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</si>
  <si>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</si>
  <si>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</si>
  <si>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</si>
  <si>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</si>
  <si>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</si>
  <si>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</si>
  <si>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</si>
  <si>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</si>
  <si>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</si>
  <si>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</si>
  <si>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</si>
  <si>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</si>
  <si>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</si>
  <si>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</si>
  <si>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</si>
  <si>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</si>
  <si>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</si>
  <si>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</si>
  <si>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</si>
  <si>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</si>
  <si>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</si>
  <si>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</si>
  <si>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</si>
  <si>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</si>
  <si>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</si>
  <si>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</si>
  <si>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</si>
  <si>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</si>
  <si>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</si>
  <si>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</si>
  <si>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</si>
  <si>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</si>
  <si>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</si>
  <si>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</si>
  <si>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</si>
  <si>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</si>
  <si>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</si>
  <si>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</si>
  <si>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</si>
  <si>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</si>
  <si>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</si>
  <si>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</si>
  <si>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</si>
  <si>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</si>
  <si>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</si>
  <si>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</si>
  <si>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</si>
  <si>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</si>
  <si>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</si>
  <si>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</si>
  <si>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</si>
  <si>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</si>
  <si>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</si>
  <si>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</si>
  <si>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</si>
  <si>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</si>
  <si>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</si>
  <si>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</si>
  <si>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</si>
  <si>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</si>
  <si>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</si>
  <si>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</si>
  <si>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</si>
  <si>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</si>
  <si>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</si>
  <si>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</si>
  <si>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</si>
  <si>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</si>
  <si>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</si>
  <si>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</si>
  <si>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</si>
  <si>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</si>
  <si>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</si>
  <si>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</si>
  <si>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</si>
  <si>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</si>
  <si>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</si>
  <si>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</si>
  <si>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</si>
  <si>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</si>
  <si>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</si>
  <si>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</si>
  <si>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</si>
  <si>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</si>
  <si>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</si>
  <si>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</si>
  <si>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</si>
  <si>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</si>
  <si>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</si>
  <si>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</si>
  <si>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</si>
  <si>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</si>
  <si>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</si>
  <si>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</si>
  <si>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</si>
  <si>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</si>
  <si>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</si>
  <si>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</si>
  <si>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</si>
  <si>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</si>
  <si>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</si>
  <si>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</si>
  <si>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</si>
  <si>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</si>
  <si>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</si>
  <si>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</si>
  <si>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</si>
  <si>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</si>
  <si>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</si>
  <si>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</si>
  <si>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</si>
  <si>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</si>
  <si>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</si>
  <si>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</si>
  <si>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</si>
  <si>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</si>
  <si>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</si>
  <si>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</si>
  <si>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</si>
  <si>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</si>
  <si>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</si>
  <si>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</si>
  <si>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</si>
  <si>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</si>
  <si>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</si>
  <si>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</si>
  <si>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</si>
  <si>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</si>
  <si>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</si>
  <si>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</si>
  <si>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</si>
  <si>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</si>
  <si>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</si>
  <si>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</si>
  <si>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</si>
  <si>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</si>
  <si>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</si>
  <si>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</si>
  <si>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</si>
  <si>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</si>
  <si>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</si>
  <si>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</si>
  <si>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</si>
  <si>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</si>
  <si>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</si>
  <si>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</si>
  <si>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</si>
  <si>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</si>
  <si>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</si>
  <si>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</si>
  <si>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</si>
  <si>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</si>
  <si>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</si>
  <si>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</si>
  <si>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</si>
  <si>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</si>
  <si>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</si>
  <si>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</si>
  <si>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</si>
  <si>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</si>
  <si>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</si>
  <si>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</si>
  <si>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</si>
  <si>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</si>
  <si>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</si>
  <si>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</si>
  <si>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</si>
  <si>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</si>
  <si>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</si>
  <si>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</si>
  <si>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</si>
  <si>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</si>
  <si>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</si>
  <si>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</si>
  <si>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</si>
  <si>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</si>
  <si>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</si>
  <si>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</si>
  <si>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</si>
  <si>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</si>
  <si>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</si>
  <si>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</si>
  <si>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</si>
  <si>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</si>
  <si>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</si>
  <si>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</si>
  <si>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</si>
  <si>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</si>
  <si>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</si>
  <si>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</si>
  <si>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</si>
  <si>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</si>
  <si>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</si>
  <si>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</si>
  <si>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</si>
  <si>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</si>
  <si>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</si>
  <si>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</si>
  <si>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</si>
  <si>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</si>
  <si>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</si>
  <si>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</si>
  <si>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</si>
  <si>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</si>
  <si>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</si>
  <si>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</si>
  <si>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</si>
  <si>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</si>
  <si>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</si>
  <si>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</si>
  <si>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</si>
  <si>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</si>
  <si>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</si>
  <si>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</si>
  <si>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</si>
  <si>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</si>
  <si>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</si>
  <si>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</si>
  <si>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</si>
  <si>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</si>
  <si>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</si>
  <si>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</si>
  <si>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</si>
  <si>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</si>
  <si>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</si>
  <si>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</si>
  <si>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</si>
  <si>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</si>
  <si>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</si>
  <si>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</si>
  <si>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</si>
  <si>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</si>
  <si>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</si>
  <si>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</si>
  <si>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</si>
  <si>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</si>
  <si>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</si>
  <si>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</si>
  <si>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</si>
  <si>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</si>
  <si>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</si>
  <si>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</si>
  <si>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</si>
  <si>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</si>
  <si>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</si>
  <si>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</si>
  <si>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</si>
  <si>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</si>
  <si>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</si>
  <si>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</si>
  <si>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</si>
  <si>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</si>
  <si>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</si>
  <si>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</si>
  <si>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</si>
  <si>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</si>
  <si>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</si>
  <si>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</si>
  <si>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</si>
  <si>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</si>
  <si>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</si>
  <si>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</si>
  <si>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</si>
  <si>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</si>
  <si>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</si>
  <si>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</si>
  <si>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</si>
  <si>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</si>
  <si>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</si>
  <si>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</si>
  <si>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</si>
  <si>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</si>
  <si>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</si>
  <si>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</si>
  <si>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</si>
  <si>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</si>
  <si>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</si>
  <si>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</si>
  <si>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</si>
  <si>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</si>
  <si>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</si>
  <si>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</si>
  <si>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</si>
  <si>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</si>
  <si>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</si>
  <si>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</si>
  <si>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</si>
  <si>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</si>
  <si>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</si>
  <si>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</si>
  <si>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</si>
  <si>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</si>
  <si>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</si>
  <si>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</si>
  <si>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</si>
  <si>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</si>
  <si>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</si>
  <si>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</si>
  <si>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</si>
  <si>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</si>
  <si>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</si>
  <si>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</si>
  <si>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</si>
  <si>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</si>
  <si>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</si>
  <si>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</si>
  <si>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</si>
  <si>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</si>
  <si>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</si>
  <si>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</si>
  <si>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</si>
  <si>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</si>
  <si>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</si>
  <si>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</si>
  <si>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</si>
  <si>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</si>
  <si>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</si>
  <si>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</si>
  <si>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</si>
  <si>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</si>
  <si>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</si>
  <si>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</si>
  <si>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</si>
  <si>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</si>
  <si>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</si>
  <si>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</si>
  <si>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</si>
  <si>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</si>
  <si>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</si>
  <si>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</si>
  <si>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</si>
  <si>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</si>
  <si>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</si>
  <si>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</si>
  <si>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</si>
  <si>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</si>
  <si>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</si>
  <si>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</si>
  <si>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</si>
  <si>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</si>
  <si>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</si>
  <si>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</si>
  <si>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</si>
  <si>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</si>
  <si>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</si>
  <si>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</si>
  <si>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</si>
  <si>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</si>
  <si>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</si>
  <si>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</si>
  <si>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</si>
  <si>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</si>
  <si>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</si>
  <si>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</si>
  <si>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</si>
  <si>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</si>
  <si>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</si>
  <si>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</si>
  <si>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</si>
  <si>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</si>
  <si>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</si>
  <si>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</si>
  <si>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</si>
  <si>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</si>
  <si>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</si>
  <si>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</si>
  <si>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</si>
  <si>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</si>
  <si>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</si>
  <si>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</si>
  <si>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</si>
  <si>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</si>
  <si>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</si>
  <si>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</si>
  <si>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</si>
  <si>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</si>
  <si>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</si>
  <si>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</si>
  <si>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</si>
  <si>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</si>
  <si>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</si>
  <si>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</si>
  <si>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</si>
  <si>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</si>
  <si>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</si>
  <si>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</si>
  <si>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</si>
  <si>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</si>
  <si>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</si>
  <si>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</si>
  <si>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</si>
  <si>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</si>
  <si>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</si>
  <si>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</si>
  <si>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</si>
  <si>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</si>
  <si>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</si>
  <si>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</si>
  <si>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</si>
  <si>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</si>
  <si>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</si>
  <si>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</si>
  <si>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</si>
  <si>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</si>
  <si>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</si>
  <si>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</si>
  <si>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</si>
  <si>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</si>
  <si>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</si>
  <si>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</si>
  <si>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</si>
  <si>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</si>
  <si>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</si>
  <si>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</si>
  <si>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</si>
  <si>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</si>
  <si>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</si>
  <si>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</si>
  <si>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</si>
  <si>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</si>
  <si>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</si>
  <si>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</si>
  <si>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</si>
  <si>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</si>
  <si>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</si>
  <si>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</si>
  <si>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</si>
  <si>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</si>
  <si>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</si>
  <si>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</si>
  <si>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</si>
  <si>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</si>
  <si>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</si>
  <si>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</si>
  <si>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</si>
  <si>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</si>
  <si>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</si>
  <si>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</si>
  <si>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</si>
  <si>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</si>
  <si>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</si>
  <si>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</si>
  <si>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</si>
  <si>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</si>
  <si>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</si>
  <si>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</si>
  <si>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</si>
  <si>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</si>
  <si>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</si>
  <si>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</si>
  <si>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</si>
  <si>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</si>
  <si>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</si>
  <si>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</si>
  <si>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</si>
  <si>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</si>
  <si>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</si>
  <si>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</si>
  <si>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</si>
  <si>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</si>
  <si>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</si>
  <si>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</si>
  <si>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</si>
  <si>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</si>
  <si>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</si>
  <si>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</si>
  <si>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</si>
  <si>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</si>
  <si>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</si>
  <si>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</si>
  <si>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</si>
  <si>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</si>
  <si>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</si>
  <si>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</si>
  <si>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</si>
  <si>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</si>
  <si>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</si>
  <si>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</si>
  <si>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</si>
  <si>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</si>
  <si>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</si>
  <si>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</si>
  <si>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</si>
  <si>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</si>
  <si>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</si>
  <si>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</si>
  <si>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</si>
  <si>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</si>
  <si>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</si>
  <si>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</si>
  <si>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</si>
  <si>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</si>
  <si>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</si>
  <si>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</si>
  <si>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</si>
  <si>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</si>
  <si>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</si>
  <si>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</si>
  <si>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</si>
  <si>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</si>
  <si>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</si>
  <si>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</si>
  <si>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</si>
  <si>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</si>
  <si>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</si>
  <si>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</si>
  <si>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</si>
  <si>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</si>
  <si>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</si>
  <si>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</si>
  <si>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</si>
  <si>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</si>
  <si>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</si>
  <si>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</si>
  <si>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</si>
  <si>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</si>
  <si>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</si>
  <si>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</si>
  <si>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</si>
  <si>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</si>
  <si>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</si>
  <si>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</si>
  <si>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</si>
  <si>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</si>
  <si>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</si>
  <si>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</si>
  <si>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</si>
  <si>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</si>
  <si>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</si>
  <si>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</si>
  <si>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</si>
  <si>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</si>
  <si>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</si>
  <si>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</si>
  <si>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</si>
  <si>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</si>
  <si>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</si>
  <si>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</si>
  <si>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</si>
  <si>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</si>
  <si>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</si>
  <si>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</si>
  <si>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</si>
  <si>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</si>
  <si>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</si>
  <si>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</si>
  <si>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</si>
  <si>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</si>
  <si>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</si>
  <si>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</si>
  <si>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</si>
  <si>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</si>
  <si>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</si>
  <si>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</si>
  <si>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</si>
  <si>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</si>
  <si>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</si>
  <si>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</si>
  <si>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</si>
  <si>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</si>
  <si>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</si>
  <si>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</si>
  <si>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</si>
  <si>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</si>
  <si>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</si>
  <si>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</si>
  <si>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</si>
  <si>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</si>
  <si>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</si>
  <si>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</si>
  <si>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</si>
  <si>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</si>
  <si>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</si>
  <si>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</si>
  <si>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</si>
  <si>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</si>
  <si>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</si>
  <si>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</si>
  <si>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</si>
  <si>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</si>
  <si>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</si>
  <si>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</si>
  <si>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</si>
  <si>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</si>
  <si>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</si>
  <si>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</si>
  <si>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</si>
  <si>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</si>
  <si>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</si>
  <si>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</si>
  <si>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</si>
  <si>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</si>
  <si>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</si>
  <si>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</si>
  <si>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</si>
  <si>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</si>
  <si>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</si>
  <si>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</si>
  <si>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</si>
  <si>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</si>
  <si>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</si>
  <si>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</si>
  <si>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</si>
  <si>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</si>
  <si>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</si>
  <si>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</si>
  <si>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</si>
  <si>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</si>
  <si>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</si>
  <si>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</si>
  <si>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</si>
  <si>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</si>
  <si>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</si>
  <si>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</si>
  <si>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</si>
  <si>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</si>
  <si>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</si>
  <si>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</si>
  <si>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</si>
  <si>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</si>
  <si>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</si>
  <si>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</si>
  <si>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</si>
  <si>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</si>
  <si>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</si>
  <si>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</si>
  <si>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</si>
  <si>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</si>
  <si>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</si>
  <si>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</si>
  <si>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</si>
  <si>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</si>
  <si>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</si>
  <si>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</si>
  <si>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</si>
  <si>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</si>
  <si>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</si>
  <si>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</si>
  <si>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</si>
  <si>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</si>
  <si>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</si>
  <si>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</si>
  <si>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</si>
  <si>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</si>
  <si>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</si>
  <si>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</si>
  <si>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</si>
  <si>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</si>
  <si>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</si>
  <si>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</si>
  <si>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</si>
  <si>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</si>
  <si>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</si>
  <si>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</si>
  <si>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</si>
  <si>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</si>
  <si>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</si>
  <si>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</si>
  <si>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</si>
  <si>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</si>
  <si>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</si>
  <si>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</si>
  <si>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</si>
  <si>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</si>
  <si>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</si>
  <si>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</si>
  <si>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</si>
  <si>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</si>
  <si>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</si>
  <si>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</si>
  <si>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</si>
  <si>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</si>
  <si>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</si>
  <si>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</si>
  <si>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</si>
  <si>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</si>
  <si>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</si>
  <si>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</si>
  <si>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</si>
  <si>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</si>
  <si>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</si>
  <si>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</si>
  <si>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</si>
  <si>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</si>
  <si>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</si>
  <si>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</si>
  <si>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</si>
  <si>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</si>
  <si>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</si>
  <si>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</si>
  <si>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</si>
  <si>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</si>
  <si>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</si>
  <si>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</si>
  <si>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</si>
  <si>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</si>
  <si>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</si>
  <si>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</si>
  <si>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</si>
  <si>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</si>
  <si>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</si>
  <si>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</si>
  <si>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</si>
  <si>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</si>
  <si>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</si>
  <si>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</si>
  <si>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</si>
  <si>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</si>
  <si>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</si>
  <si>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</si>
  <si>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</si>
  <si>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</si>
  <si>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</si>
  <si>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</si>
  <si>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</si>
  <si>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</si>
  <si>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</si>
  <si>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</si>
  <si>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</si>
  <si>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</si>
  <si>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</si>
  <si>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</si>
  <si>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</si>
  <si>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</si>
  <si>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</si>
  <si>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</si>
  <si>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</si>
  <si>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</si>
  <si>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</si>
  <si>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</si>
  <si>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</si>
  <si>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</si>
  <si>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</si>
  <si>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</si>
  <si>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</si>
  <si>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</si>
  <si>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</si>
  <si>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</si>
  <si>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</si>
  <si>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</si>
  <si>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</si>
  <si>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</si>
  <si>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</si>
  <si>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</si>
  <si>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</si>
  <si>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</si>
  <si>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</si>
  <si>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</si>
  <si>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</si>
  <si>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</si>
  <si>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</si>
  <si>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</si>
  <si>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</si>
  <si>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</si>
  <si>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</si>
  <si>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</si>
  <si>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</si>
  <si>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</si>
  <si>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</si>
  <si>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</si>
  <si>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</si>
  <si>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</si>
  <si>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</si>
  <si>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</si>
  <si>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</si>
  <si>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</si>
  <si>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</si>
  <si>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</si>
  <si>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</si>
  <si>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</si>
  <si>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</si>
  <si>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</si>
  <si>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</si>
  <si>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</si>
  <si>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</si>
  <si>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</si>
  <si>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</si>
  <si>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</si>
  <si>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</si>
  <si>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</si>
  <si>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</si>
  <si>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</si>
  <si>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</si>
  <si>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</si>
  <si>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</si>
  <si>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</si>
  <si>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</si>
  <si>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</si>
  <si>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</si>
  <si>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</si>
  <si>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</si>
  <si>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</si>
  <si>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</si>
  <si>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</si>
  <si>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</si>
  <si>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</si>
  <si>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</si>
  <si>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</si>
  <si>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</si>
  <si>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</si>
  <si>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</si>
  <si>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</si>
  <si>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</si>
  <si>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</si>
  <si>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</si>
  <si>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</si>
  <si>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</si>
  <si>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</si>
  <si>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</si>
  <si>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</si>
  <si>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</si>
  <si>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</si>
  <si>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</si>
  <si>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</si>
  <si>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</si>
  <si>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</si>
  <si>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</si>
  <si>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</si>
  <si>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</si>
  <si>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</si>
  <si>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</si>
  <si>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</si>
  <si>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</si>
  <si>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</si>
  <si>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</si>
  <si>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</si>
  <si>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</si>
  <si>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</si>
  <si>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</si>
  <si>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</si>
  <si>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</si>
  <si>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</si>
  <si>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</si>
  <si>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</si>
  <si>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</si>
  <si>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</si>
  <si>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</si>
  <si>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</si>
  <si>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</si>
  <si>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</si>
  <si>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</si>
  <si>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</si>
  <si>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</si>
  <si>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</si>
  <si>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</si>
  <si>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</si>
  <si>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</si>
  <si>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</si>
  <si>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</si>
  <si>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</si>
  <si>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</si>
  <si>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</si>
  <si>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</si>
  <si>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</si>
  <si>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</si>
  <si>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</si>
  <si>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</si>
  <si>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</si>
  <si>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</si>
  <si>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</si>
  <si>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</si>
  <si>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</si>
  <si>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</si>
  <si>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</si>
  <si>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</si>
  <si>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</si>
  <si>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</si>
  <si>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</si>
  <si>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</si>
  <si>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</si>
  <si>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</si>
  <si>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</si>
  <si>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</si>
  <si>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</si>
  <si>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</si>
  <si>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</si>
  <si>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</si>
  <si>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</si>
  <si>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</si>
  <si>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</si>
  <si>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</si>
  <si>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</si>
  <si>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</si>
  <si>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</si>
  <si>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</si>
  <si>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</si>
  <si>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</si>
  <si>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</si>
  <si>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</si>
  <si>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</si>
  <si>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</si>
  <si>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</si>
  <si>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</si>
  <si>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</si>
  <si>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</si>
  <si>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</si>
  <si>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</si>
  <si>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</si>
  <si>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</si>
  <si>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</si>
  <si>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</si>
  <si>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</si>
  <si>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</si>
  <si>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</si>
  <si>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</si>
  <si>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</si>
  <si>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</si>
  <si>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</si>
  <si>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</si>
  <si>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</si>
  <si>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</si>
  <si>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</si>
  <si>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</si>
  <si>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</si>
  <si>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</si>
  <si>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</si>
  <si>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</si>
  <si>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</si>
  <si>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</si>
  <si>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</si>
  <si>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</si>
  <si>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</si>
  <si>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</si>
  <si>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</si>
  <si>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</si>
  <si>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</si>
  <si>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</si>
  <si>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</si>
  <si>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</si>
  <si>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</si>
  <si>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</si>
  <si>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</si>
  <si>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</si>
  <si>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</si>
  <si>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</si>
  <si>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</si>
  <si>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</si>
  <si>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</si>
  <si>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</si>
  <si>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</si>
  <si>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</si>
  <si>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</si>
  <si>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</si>
  <si>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</si>
  <si>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</si>
  <si>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</si>
  <si>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</si>
  <si>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</si>
  <si>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</si>
  <si>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</si>
  <si>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</si>
  <si>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</si>
  <si>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</si>
  <si>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</si>
  <si>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</si>
  <si>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</si>
  <si>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</si>
  <si>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</si>
  <si>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</si>
  <si>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</si>
  <si>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</si>
  <si>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</si>
  <si>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</si>
  <si>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</si>
  <si>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</si>
  <si>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</si>
  <si>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</si>
  <si>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</si>
  <si>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</si>
  <si>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</si>
  <si>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</si>
  <si>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</si>
  <si>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</si>
  <si>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</si>
  <si>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</si>
  <si>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</si>
  <si>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</si>
  <si>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</si>
  <si>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</si>
  <si>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</si>
  <si>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</si>
  <si>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</si>
  <si>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</si>
  <si>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</si>
  <si>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</si>
  <si>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</si>
  <si>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</si>
  <si>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</si>
  <si>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</si>
  <si>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</si>
  <si>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</si>
  <si>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</si>
  <si>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</si>
  <si>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</si>
  <si>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</si>
  <si>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</si>
  <si>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</si>
  <si>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</si>
  <si>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</si>
  <si>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</si>
  <si>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</si>
  <si>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</si>
  <si>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</si>
  <si>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</si>
  <si>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</si>
  <si>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</si>
  <si>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</si>
  <si>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</si>
  <si>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</si>
  <si>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</si>
  <si>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</si>
  <si>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</si>
  <si>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</si>
  <si>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</si>
  <si>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</si>
  <si>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</si>
  <si>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</si>
  <si>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</si>
  <si>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</si>
  <si>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</si>
  <si>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</si>
  <si>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</si>
  <si>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</si>
  <si>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</si>
  <si>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</si>
  <si>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</si>
  <si>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</si>
  <si>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</si>
  <si>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</si>
  <si>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</si>
  <si>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</si>
  <si>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</si>
  <si>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</si>
  <si>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</si>
  <si>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</si>
  <si>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</si>
  <si>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</si>
  <si>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</si>
  <si>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</si>
  <si>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</si>
  <si>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</si>
  <si>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</si>
  <si>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</si>
  <si>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</si>
  <si>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</si>
  <si>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</si>
  <si>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</si>
  <si>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</si>
  <si>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</si>
  <si>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</si>
  <si>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</si>
  <si>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</si>
  <si>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</si>
  <si>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</si>
  <si>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</si>
  <si>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</si>
  <si>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</si>
  <si>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</si>
  <si>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</si>
  <si>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</si>
  <si>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</si>
  <si>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</si>
  <si>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</si>
  <si>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</si>
  <si>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</si>
  <si>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</si>
  <si>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</si>
  <si>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</si>
  <si>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</si>
  <si>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</si>
  <si>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</si>
  <si>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</si>
  <si>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</si>
  <si>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</si>
  <si>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</si>
  <si>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</si>
  <si>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</si>
  <si>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</si>
  <si>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</si>
  <si>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</si>
  <si>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</si>
  <si>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</si>
  <si>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</si>
  <si>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</si>
  <si>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</si>
  <si>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</si>
  <si>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</si>
  <si>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</si>
  <si>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</si>
  <si>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</si>
  <si>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</si>
  <si>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</si>
  <si>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</si>
  <si>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</si>
  <si>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</si>
  <si>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</si>
  <si>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</si>
  <si>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</si>
  <si>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</si>
  <si>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</si>
  <si>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</si>
  <si>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</si>
  <si>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</si>
  <si>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</si>
  <si>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</si>
  <si>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</si>
  <si>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</si>
  <si>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</si>
  <si>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</si>
  <si>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</si>
  <si>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</si>
  <si>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</si>
  <si>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</si>
  <si>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</si>
  <si>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</si>
  <si>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</si>
  <si>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</si>
  <si>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</si>
  <si>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</si>
  <si>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</si>
  <si>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</si>
  <si>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</si>
  <si>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</si>
  <si>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</si>
  <si>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</si>
  <si>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</si>
  <si>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</si>
  <si>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</si>
  <si>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</si>
  <si>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</si>
  <si>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</si>
  <si>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</si>
  <si>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</si>
  <si>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</si>
  <si>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</si>
  <si>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</si>
  <si>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</si>
  <si>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</si>
  <si>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</si>
  <si>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</si>
  <si>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</si>
  <si>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</si>
  <si>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</si>
  <si>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</si>
  <si>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</si>
  <si>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</si>
  <si>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</si>
  <si>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</si>
  <si>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</si>
  <si>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</si>
  <si>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</si>
  <si>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</si>
  <si>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</si>
  <si>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</si>
  <si>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</si>
  <si>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</si>
  <si>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</si>
  <si>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</si>
  <si>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</si>
  <si>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</si>
  <si>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</si>
  <si>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</si>
  <si>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</si>
  <si>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</si>
  <si>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</si>
  <si>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</si>
  <si>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</si>
  <si>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</si>
  <si>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</si>
  <si>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</si>
  <si>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</si>
  <si>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</si>
  <si>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</si>
  <si>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</si>
  <si>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</si>
  <si>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</si>
  <si>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</si>
  <si>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</si>
  <si>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</si>
  <si>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</si>
  <si>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</si>
  <si>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</si>
  <si>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</si>
  <si>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</si>
  <si>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</si>
  <si>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</si>
  <si>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</si>
  <si>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</si>
  <si>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</si>
  <si>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</si>
  <si>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</si>
  <si>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</si>
  <si>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</si>
  <si>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</si>
  <si>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</si>
  <si>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</si>
  <si>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</si>
  <si>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</si>
  <si>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</si>
  <si>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</si>
  <si>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</si>
  <si>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</si>
  <si>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</si>
  <si>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</si>
  <si>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</si>
  <si>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</si>
  <si>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</si>
  <si>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</si>
  <si>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</si>
  <si>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</si>
  <si>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</si>
  <si>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</si>
  <si>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</si>
  <si>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</si>
  <si>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</si>
  <si>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</si>
  <si>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</si>
  <si>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</si>
  <si>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</si>
  <si>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</si>
  <si>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</si>
  <si>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</si>
  <si>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</si>
  <si>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</si>
  <si>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</si>
  <si>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</si>
  <si>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</si>
  <si>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</si>
  <si>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</si>
  <si>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</si>
  <si>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</si>
  <si>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</si>
  <si>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</si>
  <si>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</si>
  <si>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</si>
  <si>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</si>
  <si>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</si>
  <si>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</si>
  <si>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</si>
  <si>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</si>
  <si>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</si>
  <si>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</si>
  <si>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</si>
  <si>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</si>
  <si>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</si>
  <si>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</si>
  <si>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</si>
  <si>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</si>
  <si>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</si>
  <si>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</si>
  <si>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</si>
  <si>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</si>
  <si>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</si>
  <si>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</si>
  <si>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</si>
  <si>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</si>
  <si>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</si>
  <si>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</si>
  <si>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</si>
  <si>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</si>
  <si>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</si>
  <si>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</si>
  <si>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</si>
  <si>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</si>
  <si>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</si>
  <si>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</si>
  <si>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</si>
  <si>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</si>
  <si>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</si>
  <si>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</si>
  <si>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</si>
  <si>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</si>
  <si>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</si>
  <si>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</si>
  <si>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</si>
  <si>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</si>
  <si>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</si>
  <si>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</si>
  <si>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</si>
  <si>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</si>
  <si>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</si>
  <si>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</si>
  <si>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</si>
  <si>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</si>
  <si>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</si>
  <si>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</si>
  <si>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</si>
  <si>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</si>
  <si>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</si>
  <si>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</si>
  <si>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</si>
  <si>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</si>
  <si>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</si>
  <si>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</si>
  <si>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</si>
  <si>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</si>
  <si>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</si>
  <si>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</si>
  <si>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</si>
  <si>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</si>
  <si>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</si>
  <si>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</si>
  <si>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</si>
  <si>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</si>
  <si>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</si>
  <si>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</si>
  <si>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</si>
  <si>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</si>
  <si>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</si>
  <si>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</si>
  <si>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</si>
  <si>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</si>
  <si>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</si>
  <si>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</si>
  <si>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</si>
  <si>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</si>
  <si>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</si>
  <si>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</si>
  <si>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</si>
  <si>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</si>
  <si>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</si>
  <si>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</si>
  <si>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</si>
  <si>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</si>
  <si>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</si>
  <si>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</si>
  <si>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</si>
  <si>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</si>
  <si>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</si>
  <si>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</si>
  <si>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</si>
  <si>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</si>
  <si>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</si>
  <si>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</si>
  <si>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</si>
  <si>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</si>
  <si>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</si>
  <si>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</si>
  <si>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</si>
  <si>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</si>
  <si>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</si>
  <si>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</si>
  <si>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</si>
  <si>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</si>
  <si>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</si>
  <si>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</si>
  <si>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</si>
  <si>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</si>
  <si>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</si>
  <si>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</si>
  <si>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</si>
  <si>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</si>
  <si>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</si>
  <si>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</si>
  <si>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</si>
  <si>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</si>
  <si>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</si>
  <si>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</si>
  <si>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</si>
  <si>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</si>
  <si>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</si>
  <si>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</si>
  <si>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</si>
  <si>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</si>
  <si>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</si>
  <si>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</si>
  <si>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</si>
  <si>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</si>
  <si>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</si>
  <si>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</si>
  <si>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</si>
  <si>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</si>
  <si>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</si>
  <si>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</si>
  <si>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</si>
  <si>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</si>
  <si>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</si>
  <si>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</si>
  <si>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</si>
  <si>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</si>
  <si>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</si>
  <si>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</si>
  <si>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</si>
  <si>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</si>
  <si>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</si>
  <si>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</si>
  <si>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</si>
  <si>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</si>
  <si>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</si>
  <si>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</si>
  <si>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</si>
  <si>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</si>
  <si>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</si>
  <si>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</si>
  <si>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</si>
  <si>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</si>
  <si>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</si>
  <si>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</si>
  <si>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</si>
  <si>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</si>
  <si>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</si>
  <si>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</si>
  <si>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</si>
  <si>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</si>
  <si>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</si>
  <si>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</si>
  <si>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</si>
  <si>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</si>
  <si>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</si>
  <si>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</si>
  <si>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</si>
  <si>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</si>
  <si>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</si>
  <si>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</si>
  <si>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</si>
  <si>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</si>
  <si>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</si>
  <si>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</si>
  <si>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</si>
  <si>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</si>
  <si>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</si>
  <si>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</si>
  <si>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</si>
  <si>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</si>
  <si>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</si>
  <si>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</si>
  <si>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</si>
  <si>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</si>
  <si>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</si>
  <si>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</si>
  <si>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</si>
  <si>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</si>
  <si>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</si>
  <si>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</si>
  <si>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</si>
  <si>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</si>
  <si>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</si>
  <si>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</si>
  <si>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</si>
  <si>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</si>
  <si>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</si>
  <si>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</si>
  <si>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</si>
  <si>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</si>
  <si>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</si>
  <si>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</si>
  <si>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</si>
  <si>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</si>
  <si>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</si>
  <si>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</si>
  <si>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</si>
  <si>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</si>
  <si>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</si>
  <si>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</si>
  <si>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</si>
  <si>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</si>
  <si>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</si>
  <si>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</si>
  <si>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</si>
  <si>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</si>
  <si>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</si>
  <si>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</si>
  <si>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</si>
  <si>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</si>
  <si>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</si>
  <si>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</si>
  <si>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</si>
  <si>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</si>
  <si>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</si>
  <si>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</si>
  <si>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</si>
  <si>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</si>
  <si>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</si>
  <si>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</si>
  <si>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</si>
  <si>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</si>
  <si>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</si>
  <si>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</si>
  <si>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</si>
  <si>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</si>
  <si>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</si>
  <si>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</si>
  <si>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</si>
  <si>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</si>
  <si>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</si>
  <si>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</si>
  <si>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</si>
  <si>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</si>
  <si>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</si>
  <si>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</si>
  <si>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</si>
  <si>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</si>
  <si>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</si>
  <si>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</si>
  <si>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</si>
  <si>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</si>
  <si>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</si>
  <si>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</si>
  <si>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</si>
  <si>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</si>
  <si>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</si>
  <si>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</si>
  <si>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</si>
  <si>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</si>
  <si>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</si>
  <si>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</si>
  <si>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</si>
  <si>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</si>
  <si>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</si>
  <si>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</si>
  <si>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</si>
  <si>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</si>
  <si>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</si>
  <si>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</si>
  <si>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</si>
  <si>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</si>
  <si>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</si>
  <si>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</si>
  <si>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</si>
  <si>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</si>
  <si>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</si>
  <si>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</si>
  <si>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</si>
  <si>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</si>
  <si>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</si>
  <si>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</si>
  <si>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</si>
  <si>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</si>
  <si>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</si>
  <si>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</si>
  <si>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</si>
  <si>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</si>
  <si>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</si>
  <si>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</si>
  <si>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</si>
  <si>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</si>
  <si>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</si>
  <si>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</si>
  <si>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</si>
  <si>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</si>
  <si>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</si>
  <si>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</si>
  <si>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</si>
  <si>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</si>
  <si>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</si>
  <si>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</si>
  <si>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</si>
  <si>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</si>
  <si>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</si>
  <si>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</si>
  <si>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</si>
  <si>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</si>
  <si>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</si>
  <si>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</si>
  <si>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</si>
  <si>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</si>
  <si>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</si>
  <si>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</si>
  <si>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</si>
  <si>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</si>
  <si>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</si>
  <si>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</si>
  <si>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</si>
  <si>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</si>
  <si>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</si>
  <si>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</si>
  <si>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</si>
  <si>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</si>
  <si>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</si>
  <si>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</si>
  <si>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</si>
  <si>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</si>
  <si>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</si>
  <si>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</si>
  <si>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</si>
  <si>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</si>
  <si>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</si>
  <si>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</si>
  <si>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</si>
  <si>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</si>
  <si>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</si>
  <si>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</si>
  <si>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</si>
  <si>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</si>
  <si>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</si>
  <si>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</si>
  <si>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</si>
  <si>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</si>
  <si>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</si>
  <si>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</si>
  <si>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</si>
  <si>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</si>
  <si>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</si>
  <si>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</si>
  <si>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</si>
  <si>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</si>
  <si>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</si>
  <si>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</si>
  <si>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</si>
  <si>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</si>
  <si>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</si>
  <si>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</si>
  <si>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</si>
  <si>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</si>
  <si>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</si>
  <si>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</si>
  <si>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</si>
  <si>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</si>
  <si>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</si>
  <si>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</si>
  <si>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</si>
  <si>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</si>
  <si>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</si>
  <si>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</si>
  <si>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</si>
  <si>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</si>
  <si>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</si>
  <si>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</si>
  <si>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</si>
  <si>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</si>
  <si>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</si>
  <si>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</si>
  <si>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</si>
  <si>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</si>
  <si>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</si>
  <si>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</si>
  <si>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</si>
  <si>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</si>
  <si>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</si>
  <si>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</si>
  <si>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</si>
  <si>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</si>
  <si>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</si>
  <si>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</si>
  <si>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</si>
  <si>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</si>
  <si>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</si>
  <si>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</si>
  <si>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</si>
  <si>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</si>
  <si>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</si>
  <si>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</si>
  <si>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</si>
  <si>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</si>
  <si>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</si>
  <si>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</si>
  <si>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</si>
  <si>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</si>
  <si>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</si>
  <si>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</si>
  <si>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</si>
  <si>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</si>
  <si>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</si>
  <si>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</si>
  <si>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</si>
  <si>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</si>
  <si>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</si>
  <si>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</si>
  <si>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</si>
  <si>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</si>
  <si>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</si>
  <si>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</si>
  <si>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</si>
  <si>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</si>
  <si>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</si>
  <si>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</si>
  <si>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</si>
  <si>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</si>
  <si>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</si>
  <si>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</si>
  <si>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</si>
  <si>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</si>
  <si>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</si>
  <si>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</si>
  <si>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</si>
  <si>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</si>
  <si>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</si>
  <si>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</si>
  <si>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</si>
  <si>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</si>
  <si>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</si>
  <si>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</si>
  <si>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</si>
  <si>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</si>
  <si>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</si>
  <si>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</si>
  <si>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</si>
  <si>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</si>
  <si>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</si>
  <si>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</si>
  <si>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</si>
  <si>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</si>
  <si>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</si>
  <si>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</si>
  <si>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</si>
  <si>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</si>
  <si>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</si>
  <si>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</si>
  <si>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</si>
  <si>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</si>
  <si>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</si>
  <si>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</si>
  <si>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</si>
  <si>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</si>
  <si>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</si>
  <si>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</si>
  <si>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</si>
  <si>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</si>
  <si>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</si>
  <si>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</si>
  <si>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</si>
  <si>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</si>
  <si>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</si>
  <si>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</si>
  <si>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</si>
  <si>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</si>
  <si>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</si>
  <si>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</si>
  <si>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</si>
  <si>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</si>
  <si>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</si>
  <si>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</si>
  <si>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</si>
  <si>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</si>
  <si>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</si>
  <si>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</si>
  <si>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</si>
  <si>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</si>
  <si>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</si>
  <si>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</si>
  <si>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</si>
  <si>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</si>
  <si>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</si>
  <si>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</si>
  <si>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</si>
  <si>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</si>
  <si>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</si>
  <si>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</si>
  <si>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</si>
  <si>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</si>
  <si>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</si>
  <si>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</si>
  <si>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</si>
  <si>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</si>
  <si>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</si>
  <si>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</si>
  <si>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</si>
  <si>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</si>
  <si>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</si>
  <si>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</si>
  <si>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</si>
  <si>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</si>
  <si>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</si>
  <si>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</si>
  <si>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</si>
  <si>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</si>
  <si>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</si>
  <si>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</si>
  <si>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</si>
  <si>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</si>
  <si>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</si>
  <si>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</si>
  <si>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</si>
  <si>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</si>
  <si>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</si>
  <si>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</si>
  <si>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</si>
  <si>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</si>
  <si>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</si>
  <si>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</si>
  <si>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</si>
  <si>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</si>
  <si>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</si>
  <si>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</si>
  <si>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</si>
  <si>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</si>
  <si>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</si>
  <si>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</si>
  <si>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</si>
  <si>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</si>
  <si>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</si>
  <si>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</si>
  <si>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</si>
  <si>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</si>
  <si>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</si>
  <si>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</si>
  <si>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</si>
  <si>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</si>
  <si>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</si>
  <si>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</si>
  <si>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</si>
  <si>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</si>
  <si>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</si>
  <si>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</si>
  <si>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</si>
  <si>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</si>
  <si>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</si>
  <si>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</si>
  <si>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</si>
  <si>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</si>
  <si>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</si>
  <si>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</si>
  <si>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</si>
  <si>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</si>
  <si>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</si>
  <si>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</si>
  <si>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</si>
  <si>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</si>
  <si>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</si>
  <si>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</si>
  <si>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</si>
  <si>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</si>
  <si>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</si>
  <si>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</si>
  <si>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</si>
  <si>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</si>
  <si>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</si>
  <si>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</si>
  <si>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</si>
  <si>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</si>
  <si>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</si>
  <si>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</si>
  <si>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</si>
  <si>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</si>
  <si>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</si>
  <si>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</si>
  <si>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</si>
  <si>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</si>
  <si>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</si>
  <si>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</si>
  <si>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</si>
  <si>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</si>
  <si>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</si>
  <si>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</si>
  <si>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</si>
  <si>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</si>
  <si>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</si>
  <si>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</si>
  <si>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</si>
  <si>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</si>
  <si>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</si>
  <si>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</si>
  <si>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</si>
  <si>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</si>
  <si>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</si>
  <si>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</si>
  <si>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</si>
  <si>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</si>
  <si>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</si>
  <si>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</si>
  <si>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</si>
  <si>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</si>
  <si>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</si>
  <si>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</si>
  <si>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</si>
  <si>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</si>
  <si>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</si>
  <si>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</si>
  <si>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</si>
  <si>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</si>
  <si>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</si>
  <si>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</si>
  <si>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</si>
  <si>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</si>
  <si>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</si>
  <si>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</si>
  <si>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</si>
  <si>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</si>
  <si>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</si>
  <si>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</si>
  <si>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</si>
  <si>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</si>
  <si>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</si>
  <si>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</si>
  <si>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</si>
  <si>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</si>
  <si>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</si>
  <si>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</si>
  <si>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</si>
  <si>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</si>
  <si>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</si>
  <si>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</si>
  <si>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</si>
  <si>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</si>
  <si>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</si>
  <si>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</si>
  <si>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</si>
  <si>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</si>
  <si>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</si>
  <si>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</si>
  <si>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</si>
  <si>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</si>
  <si>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</si>
  <si>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</si>
  <si>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</si>
  <si>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</si>
  <si>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</si>
  <si>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</si>
  <si>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</si>
  <si>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</si>
  <si>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</si>
  <si>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</si>
  <si>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</si>
  <si>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</si>
  <si>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</si>
  <si>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</si>
  <si>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</si>
  <si>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</si>
  <si>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</si>
  <si>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</si>
  <si>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</si>
  <si>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</si>
  <si>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</si>
  <si>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</si>
  <si>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</si>
  <si>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</si>
  <si>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</si>
  <si>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</si>
  <si>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</si>
  <si>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</si>
  <si>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</si>
  <si>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</si>
  <si>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</si>
  <si>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</si>
  <si>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</si>
  <si>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</si>
  <si>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</si>
  <si>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</si>
  <si>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</si>
  <si>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</si>
  <si>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</si>
  <si>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</si>
  <si>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</si>
  <si>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</si>
  <si>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</si>
  <si>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</si>
  <si>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</si>
  <si>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</si>
  <si>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</si>
  <si>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</si>
  <si>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</si>
  <si>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</si>
  <si>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</si>
  <si>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</si>
  <si>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</si>
  <si>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</si>
  <si>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</si>
  <si>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</si>
  <si>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</si>
  <si>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</si>
  <si>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</si>
  <si>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</si>
  <si>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</si>
  <si>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</si>
  <si>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</si>
  <si>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</si>
  <si>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</si>
  <si>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</si>
  <si>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</si>
  <si>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</si>
  <si>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</si>
  <si>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</si>
  <si>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</si>
  <si>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</si>
  <si>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</si>
  <si>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</si>
  <si>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</si>
  <si>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</si>
  <si>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</si>
  <si>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</si>
  <si>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</si>
  <si>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</si>
  <si>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</si>
  <si>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</si>
  <si>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</si>
  <si>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</si>
  <si>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</si>
  <si>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</si>
  <si>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</si>
  <si>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</si>
  <si>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</si>
  <si>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</si>
  <si>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</si>
  <si>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</si>
  <si>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</si>
  <si>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</si>
  <si>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</si>
  <si>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</si>
  <si>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</si>
  <si>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</si>
  <si>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</si>
  <si>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</si>
  <si>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</si>
  <si>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</si>
  <si>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</si>
  <si>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</si>
  <si>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</si>
  <si>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</si>
  <si>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</si>
  <si>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</si>
  <si>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</si>
  <si>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</si>
  <si>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</si>
  <si>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</si>
  <si>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</si>
  <si>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</si>
  <si>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</si>
  <si>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</si>
  <si>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</si>
  <si>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</si>
  <si>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</si>
  <si>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</si>
  <si>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</si>
  <si>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</si>
  <si>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</si>
  <si>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</si>
  <si>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</si>
  <si>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</si>
  <si>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</si>
  <si>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</si>
  <si>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</si>
  <si>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</si>
  <si>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</si>
  <si>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</si>
  <si>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</si>
  <si>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</si>
  <si>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</si>
  <si>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</si>
  <si>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</si>
  <si>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</si>
  <si>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</si>
  <si>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</si>
  <si>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</si>
  <si>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</si>
  <si>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</si>
  <si>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</si>
  <si>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</si>
  <si>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</si>
  <si>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</si>
  <si>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</si>
  <si>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</si>
  <si>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</si>
  <si>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</si>
  <si>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</si>
  <si>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</si>
  <si>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</si>
  <si>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</si>
  <si>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</si>
  <si>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</si>
  <si>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</si>
  <si>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</si>
  <si>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</si>
  <si>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</si>
  <si>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</si>
  <si>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</si>
  <si>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</si>
  <si>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</si>
  <si>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</si>
  <si>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</si>
  <si>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</si>
  <si>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</si>
  <si>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</si>
  <si>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</si>
  <si>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</si>
  <si>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</si>
  <si>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</si>
  <si>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</si>
  <si>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</si>
  <si>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</si>
  <si>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</si>
  <si>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</si>
  <si>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</si>
  <si>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</si>
  <si>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</si>
  <si>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</si>
  <si>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</si>
  <si>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</si>
  <si>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</si>
  <si>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</si>
  <si>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</si>
  <si>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</si>
  <si>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</si>
  <si>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</si>
  <si>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</si>
  <si>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</si>
  <si>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</si>
  <si>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</si>
  <si>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</si>
  <si>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</si>
  <si>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</si>
  <si>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</si>
  <si>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</si>
  <si>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</si>
  <si>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</si>
  <si>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</si>
  <si>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</si>
  <si>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</si>
  <si>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</si>
  <si>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</si>
  <si>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</si>
  <si>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</si>
  <si>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</si>
  <si>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</si>
  <si>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</si>
  <si>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</si>
  <si>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</si>
  <si>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</si>
  <si>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</si>
  <si>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</si>
  <si>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</si>
  <si>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</si>
  <si>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</si>
  <si>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</si>
  <si>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</si>
  <si>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</si>
  <si>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</si>
  <si>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</si>
  <si>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</si>
  <si>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</si>
  <si>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</si>
  <si>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</si>
  <si>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</si>
  <si>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</si>
  <si>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</si>
  <si>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</si>
  <si>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</si>
  <si>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</si>
  <si>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</si>
  <si>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</si>
  <si>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</si>
  <si>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</si>
  <si>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</si>
  <si>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</si>
  <si>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</si>
  <si>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</si>
  <si>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</si>
  <si>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</si>
  <si>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</si>
  <si>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</si>
  <si>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</si>
  <si>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</si>
  <si>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</si>
  <si>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</si>
  <si>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</si>
  <si>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</si>
  <si>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</si>
  <si>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</si>
  <si>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</si>
  <si>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</si>
  <si>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</si>
  <si>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</si>
  <si>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</si>
  <si>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</si>
  <si>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</si>
  <si>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</si>
  <si>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</si>
  <si>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</si>
  <si>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</si>
  <si>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</si>
  <si>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</si>
  <si>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</si>
  <si>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</si>
  <si>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</si>
  <si>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</si>
  <si>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</si>
  <si>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</si>
  <si>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</si>
  <si>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</si>
  <si>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</si>
  <si>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</si>
  <si>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</si>
  <si>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</si>
  <si>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</si>
  <si>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</si>
  <si>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</si>
  <si>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</si>
  <si>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</si>
  <si>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</si>
  <si>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</si>
  <si>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</si>
  <si>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</si>
  <si>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</si>
  <si>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</si>
  <si>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</si>
  <si>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</si>
  <si>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</si>
  <si>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</si>
  <si>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</si>
  <si>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</si>
  <si>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</si>
  <si>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</si>
  <si>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</si>
  <si>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</si>
  <si>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</si>
  <si>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</si>
  <si>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</si>
  <si>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</si>
  <si>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</si>
  <si>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</si>
  <si>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</si>
  <si>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</si>
  <si>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</si>
  <si>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</si>
  <si>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</si>
  <si>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</si>
  <si>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</si>
  <si>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</si>
  <si>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</si>
  <si>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</si>
  <si>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</si>
  <si>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</si>
  <si>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</si>
  <si>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</si>
  <si>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</si>
  <si>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</si>
  <si>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</si>
  <si>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</si>
  <si>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</si>
  <si>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</si>
  <si>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</si>
  <si>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</si>
  <si>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</si>
  <si>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</si>
  <si>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</si>
  <si>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</si>
  <si>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</si>
  <si>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</si>
  <si>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</si>
  <si>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</si>
  <si>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</si>
  <si>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</si>
  <si>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</si>
  <si>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</si>
  <si>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</si>
  <si>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</si>
  <si>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</si>
  <si>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</si>
  <si>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</si>
  <si>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</si>
  <si>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</si>
  <si>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</si>
  <si>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</si>
  <si>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</si>
  <si>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</si>
  <si>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</si>
  <si>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</si>
  <si>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</si>
  <si>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</si>
  <si>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</si>
  <si>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</si>
  <si>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</si>
  <si>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</si>
  <si>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</si>
  <si>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</si>
  <si>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</si>
  <si>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</si>
  <si>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</si>
  <si>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</si>
  <si>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</si>
  <si>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</si>
  <si>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</si>
  <si>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</si>
  <si>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</si>
  <si>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</si>
  <si>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</si>
  <si>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</si>
  <si>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</si>
  <si>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</si>
  <si>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</si>
  <si>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</si>
  <si>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</si>
  <si>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</si>
  <si>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</si>
  <si>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</si>
  <si>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</si>
  <si>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</si>
  <si>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</si>
  <si>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</si>
  <si>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</si>
  <si>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</si>
  <si>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</si>
  <si>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</si>
  <si>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</si>
  <si>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</si>
  <si>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</si>
  <si>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</si>
  <si>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</si>
  <si>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</si>
  <si>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</si>
  <si>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</si>
  <si>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</si>
  <si>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</si>
  <si>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</si>
  <si>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</si>
  <si>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</si>
  <si>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</si>
  <si>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</si>
  <si>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</si>
  <si>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</si>
  <si>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</si>
  <si>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</si>
  <si>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</si>
  <si>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</si>
  <si>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</si>
  <si>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</si>
  <si>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</si>
  <si>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</si>
  <si>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</si>
  <si>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</si>
  <si>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</si>
  <si>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</si>
  <si>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</si>
  <si>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</si>
  <si>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</si>
  <si>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</si>
  <si>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</si>
  <si>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</si>
  <si>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</si>
  <si>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</si>
  <si>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</si>
  <si>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</si>
  <si>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</si>
  <si>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</si>
  <si>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</si>
  <si>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</si>
  <si>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</si>
  <si>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</si>
  <si>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</si>
  <si>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</si>
  <si>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</si>
  <si>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</si>
  <si>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</si>
  <si>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</si>
  <si>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</si>
  <si>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</si>
  <si>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</si>
  <si>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</si>
  <si>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</si>
  <si>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</si>
  <si>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</si>
  <si>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</si>
  <si>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</si>
  <si>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</si>
  <si>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</si>
  <si>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</si>
  <si>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</si>
  <si>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</si>
  <si>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</si>
  <si>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</si>
  <si>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</si>
  <si>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</si>
  <si>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</si>
  <si>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</si>
  <si>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</si>
  <si>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</si>
  <si>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</si>
  <si>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</si>
  <si>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</si>
  <si>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</si>
  <si>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</si>
  <si>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</si>
  <si>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</si>
  <si>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</si>
  <si>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</si>
  <si>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</si>
  <si>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</si>
  <si>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</si>
  <si>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</si>
  <si>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</si>
  <si>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</si>
  <si>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</si>
  <si>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</si>
  <si>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</si>
  <si>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</si>
  <si>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</si>
  <si>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</si>
  <si>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</si>
  <si>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</si>
  <si>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</si>
  <si>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</si>
  <si>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</si>
  <si>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</si>
  <si>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</si>
  <si>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</si>
  <si>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</si>
  <si>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</si>
  <si>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</si>
  <si>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</si>
  <si>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</si>
  <si>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</si>
  <si>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</si>
  <si>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</si>
  <si>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</si>
  <si>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</si>
  <si>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</si>
  <si>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</si>
  <si>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</si>
  <si>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</si>
  <si>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</si>
  <si>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</si>
  <si>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</si>
  <si>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</si>
  <si>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</si>
  <si>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</si>
  <si>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</si>
  <si>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</si>
  <si>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</si>
  <si>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</si>
  <si>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</si>
  <si>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</si>
  <si>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</si>
  <si>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</si>
  <si>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</si>
  <si>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</si>
  <si>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</si>
  <si>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</si>
  <si>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</si>
  <si>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</si>
  <si>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</si>
  <si>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</si>
  <si>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</si>
  <si>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</si>
  <si>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</si>
  <si>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</si>
  <si>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</si>
  <si>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</si>
  <si>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</si>
  <si>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</si>
  <si>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</si>
  <si>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</si>
  <si>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</si>
  <si>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</si>
  <si>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</si>
  <si>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</si>
  <si>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</si>
  <si>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</si>
  <si>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</si>
  <si>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</si>
  <si>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</si>
  <si>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</si>
  <si>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</si>
  <si>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</si>
  <si>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</si>
  <si>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</si>
  <si>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</si>
  <si>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</si>
  <si>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</si>
  <si>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</si>
  <si>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</si>
  <si>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</si>
  <si>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</si>
  <si>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</si>
  <si>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</si>
  <si>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</si>
  <si>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</si>
  <si>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</si>
  <si>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</si>
  <si>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</si>
  <si>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</si>
  <si>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</si>
  <si>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</si>
  <si>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</si>
  <si>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</si>
  <si>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</si>
  <si>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</si>
  <si>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</si>
  <si>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</si>
  <si>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</si>
  <si>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</si>
  <si>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</si>
  <si>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</si>
  <si>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</si>
  <si>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</si>
  <si>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</si>
  <si>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</si>
  <si>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</si>
  <si>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</si>
  <si>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</si>
  <si>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</si>
  <si>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</si>
  <si>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</si>
  <si>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</si>
  <si>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</si>
  <si>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</si>
  <si>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</si>
  <si>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</si>
  <si>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</si>
  <si>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</si>
  <si>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</si>
  <si>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</si>
  <si>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</si>
  <si>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</si>
  <si>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</si>
  <si>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</si>
  <si>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</si>
  <si>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</si>
  <si>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</si>
  <si>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</si>
  <si>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</si>
  <si>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</si>
  <si>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</si>
  <si>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</si>
  <si>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</si>
  <si>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</si>
  <si>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</si>
  <si>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</si>
  <si>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</si>
  <si>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</si>
  <si>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</si>
  <si>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</si>
  <si>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</si>
  <si>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</si>
  <si>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</si>
  <si>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</si>
  <si>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</si>
  <si>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</si>
  <si>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</si>
  <si>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</si>
  <si>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</si>
  <si>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</si>
  <si>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</si>
  <si>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</si>
  <si>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</si>
  <si>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</si>
  <si>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</si>
  <si>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</si>
  <si>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</si>
  <si>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</si>
  <si>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</si>
  <si>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</si>
  <si>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</si>
  <si>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</si>
  <si>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</si>
  <si>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</si>
  <si>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</si>
  <si>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</si>
  <si>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</si>
  <si>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</si>
  <si>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</si>
  <si>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</si>
  <si>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</si>
  <si>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</si>
  <si>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</si>
  <si>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</si>
  <si>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</si>
  <si>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</si>
  <si>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</si>
  <si>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</si>
  <si>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</si>
  <si>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</si>
  <si>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</si>
  <si>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</si>
  <si>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</si>
  <si>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</si>
  <si>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</si>
  <si>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</si>
  <si>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</si>
  <si>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</si>
  <si>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</si>
  <si>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</si>
  <si>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</si>
  <si>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</si>
  <si>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</si>
  <si>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</si>
  <si>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</si>
  <si>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</si>
  <si>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</si>
  <si>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</si>
  <si>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</si>
  <si>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</si>
  <si>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</si>
  <si>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</si>
  <si>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</si>
  <si>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</si>
  <si>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</si>
  <si>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</si>
  <si>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</si>
  <si>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</si>
  <si>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</si>
  <si>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</si>
  <si>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</si>
  <si>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</si>
  <si>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</si>
  <si>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</si>
  <si>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</si>
  <si>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</si>
  <si>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</si>
  <si>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</si>
  <si>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</si>
  <si>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</si>
  <si>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</si>
  <si>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</si>
  <si>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</si>
  <si>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</si>
  <si>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</si>
  <si>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</si>
  <si>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</si>
  <si>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</si>
  <si>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</si>
  <si>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</si>
  <si>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</si>
  <si>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</si>
  <si>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</si>
  <si>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</si>
  <si>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</si>
  <si>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</si>
  <si>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</si>
  <si>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</si>
  <si>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</si>
  <si>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</si>
  <si>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</si>
  <si>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</si>
  <si>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</si>
  <si>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</si>
  <si>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</si>
  <si>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</si>
  <si>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</si>
  <si>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</si>
  <si>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</si>
  <si>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</si>
  <si>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</si>
  <si>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</si>
  <si>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</si>
  <si>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</si>
  <si>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</si>
  <si>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</si>
  <si>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</si>
  <si>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</si>
  <si>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</si>
  <si>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</si>
  <si>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</si>
  <si>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</si>
  <si>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</si>
  <si>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</si>
  <si>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</si>
  <si>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</si>
  <si>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</si>
  <si>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</si>
  <si>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</si>
  <si>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</si>
  <si>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</si>
  <si>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</si>
  <si>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</si>
  <si>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</si>
  <si>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</si>
  <si>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</si>
  <si>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</si>
  <si>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</si>
  <si>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</si>
  <si>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</si>
  <si>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</si>
  <si>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</si>
  <si>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</si>
  <si>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</si>
  <si>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</si>
  <si>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</si>
  <si>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</si>
  <si>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</si>
  <si>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</si>
  <si>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</si>
  <si>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</si>
  <si>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</si>
  <si>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</si>
  <si>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</si>
  <si>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</si>
  <si>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</si>
  <si>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</si>
  <si>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</si>
  <si>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</si>
  <si>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</si>
  <si>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</si>
  <si>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</si>
  <si>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</si>
  <si>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</si>
  <si>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</si>
  <si>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</si>
  <si>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</si>
  <si>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</si>
  <si>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</si>
  <si>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</si>
  <si>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</si>
  <si>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</si>
  <si>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</si>
  <si>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</si>
  <si>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</si>
  <si>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</si>
  <si>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</si>
  <si>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</si>
  <si>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</si>
  <si>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</si>
  <si>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</si>
  <si>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</si>
  <si>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</si>
  <si>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</si>
  <si>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</si>
  <si>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</si>
  <si>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</si>
  <si>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</si>
  <si>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</si>
  <si>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</si>
  <si>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</si>
  <si>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</si>
  <si>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</si>
  <si>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</si>
  <si>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</si>
  <si>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</si>
  <si>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</si>
  <si>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</si>
  <si>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</si>
  <si>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</si>
  <si>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</si>
  <si>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</si>
  <si>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</si>
  <si>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</si>
  <si>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</si>
  <si>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</si>
  <si>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</si>
  <si>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</si>
  <si>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</si>
  <si>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</si>
  <si>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</si>
  <si>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</si>
  <si>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</si>
  <si>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</si>
  <si>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</si>
  <si>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</si>
  <si>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</si>
  <si>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</si>
  <si>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</si>
  <si>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</si>
  <si>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</si>
  <si>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</si>
  <si>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</si>
  <si>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</si>
  <si>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</si>
  <si>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</si>
  <si>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</si>
  <si>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</si>
  <si>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</si>
  <si>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</si>
  <si>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</si>
  <si>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</si>
  <si>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</si>
  <si>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</si>
  <si>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</si>
  <si>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</si>
  <si>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</si>
  <si>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</si>
  <si>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</si>
  <si>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</si>
  <si>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</si>
  <si>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</si>
  <si>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</si>
  <si>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</si>
  <si>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</si>
  <si>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</si>
  <si>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</si>
  <si>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</si>
  <si>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</si>
  <si>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</si>
  <si>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</si>
  <si>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</si>
  <si>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</si>
  <si>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</si>
  <si>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</si>
  <si>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</si>
  <si>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</si>
  <si>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</si>
  <si>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</si>
  <si>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</si>
  <si>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</si>
  <si>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</si>
  <si>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</si>
  <si>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</si>
  <si>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</si>
  <si>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</si>
  <si>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</si>
  <si>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</si>
  <si>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</si>
  <si>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</si>
  <si>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</si>
  <si>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</si>
  <si>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</si>
  <si>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</si>
  <si>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</si>
  <si>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</si>
  <si>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</si>
  <si>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</si>
  <si>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</si>
  <si>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</si>
  <si>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</si>
  <si>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</si>
  <si>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</si>
  <si>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</si>
  <si>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</si>
  <si>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</si>
  <si>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</si>
  <si>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</si>
  <si>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</si>
  <si>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</si>
  <si>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</si>
  <si>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</si>
  <si>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</si>
  <si>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</si>
  <si>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</si>
  <si>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</si>
  <si>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</si>
  <si>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</si>
  <si>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</si>
  <si>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</si>
  <si>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</si>
  <si>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</si>
  <si>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</si>
  <si>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</si>
  <si>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</si>
  <si>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</si>
  <si>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</si>
  <si>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</si>
  <si>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</si>
  <si>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</si>
  <si>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</si>
  <si>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</si>
  <si>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</si>
  <si>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</si>
  <si>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</si>
  <si>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</si>
  <si>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</si>
  <si>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</si>
  <si>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</si>
  <si>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</si>
  <si>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</si>
  <si>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</si>
  <si>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</si>
  <si>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</si>
  <si>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</si>
  <si>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</si>
  <si>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</si>
  <si>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</si>
  <si>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</si>
  <si>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</si>
  <si>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</si>
  <si>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</si>
  <si>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</si>
  <si>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</si>
  <si>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</si>
  <si>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</si>
  <si>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</si>
  <si>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</si>
  <si>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</si>
  <si>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</si>
  <si>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</si>
  <si>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</si>
  <si>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</si>
  <si>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</si>
  <si>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</si>
  <si>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</si>
  <si>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</si>
  <si>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</si>
  <si>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</si>
  <si>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</si>
  <si>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</si>
  <si>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</si>
  <si>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</si>
  <si>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</si>
  <si>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</si>
  <si>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</si>
  <si>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</si>
  <si>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</si>
  <si>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</si>
  <si>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</si>
  <si>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</si>
  <si>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</si>
  <si>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</si>
  <si>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</si>
  <si>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</si>
  <si>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</si>
  <si>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</si>
  <si>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</si>
  <si>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</si>
  <si>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</si>
  <si>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</si>
  <si>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</si>
  <si>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</si>
  <si>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</si>
  <si>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</si>
  <si>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</si>
  <si>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</si>
  <si>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</si>
  <si>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</si>
  <si>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</si>
  <si>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</si>
  <si>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</si>
  <si>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</si>
  <si>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</si>
  <si>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</si>
  <si>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</si>
  <si>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</si>
  <si>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</si>
  <si>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</si>
  <si>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</si>
  <si>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</si>
  <si>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</si>
  <si>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</si>
  <si>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</si>
  <si>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</si>
  <si>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</si>
  <si>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</si>
  <si>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</si>
  <si>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</si>
  <si>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</si>
  <si>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</si>
  <si>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</si>
  <si>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</si>
  <si>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</si>
  <si>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</si>
  <si>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</si>
  <si>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</si>
  <si>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</si>
  <si>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</si>
  <si>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</si>
  <si>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</si>
  <si>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</si>
  <si>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</si>
  <si>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</si>
  <si>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</si>
  <si>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</si>
  <si>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</si>
  <si>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</si>
  <si>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</si>
  <si>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</si>
  <si>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</si>
  <si>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</si>
  <si>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</si>
  <si>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</si>
  <si>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</si>
  <si>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</si>
  <si>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</si>
  <si>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</si>
  <si>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</si>
  <si>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</si>
  <si>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</si>
  <si>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</si>
  <si>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</si>
  <si>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</si>
  <si>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</si>
  <si>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</si>
  <si>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</si>
  <si>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</si>
  <si>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</si>
  <si>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</si>
  <si>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</si>
  <si>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</si>
  <si>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</si>
  <si>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</si>
  <si>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</si>
  <si>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</si>
  <si>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</si>
  <si>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</si>
  <si>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</si>
  <si>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</si>
  <si>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</si>
  <si>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</si>
  <si>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</si>
  <si>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</si>
  <si>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</si>
  <si>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</si>
  <si>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</si>
  <si>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</si>
  <si>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</si>
  <si>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</si>
  <si>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</si>
  <si>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</si>
  <si>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</si>
  <si>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</si>
  <si>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</si>
  <si>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</si>
  <si>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</si>
  <si>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</si>
  <si>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</si>
  <si>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</si>
  <si>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</si>
  <si>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</si>
  <si>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</si>
  <si>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</si>
  <si>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</si>
  <si>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</si>
  <si>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</si>
  <si>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</si>
  <si>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</si>
  <si>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</si>
  <si>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</si>
  <si>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</si>
  <si>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</si>
  <si>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</si>
  <si>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</si>
  <si>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</si>
  <si>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</si>
  <si>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</si>
  <si>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</si>
  <si>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</si>
  <si>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</si>
  <si>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</si>
  <si>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</si>
  <si>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</si>
  <si>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</si>
  <si>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</si>
  <si>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</si>
  <si>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</si>
  <si>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</si>
  <si>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</si>
  <si>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</si>
  <si>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</si>
  <si>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</si>
  <si>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</si>
  <si>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</si>
  <si>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</si>
  <si>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</si>
  <si>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</si>
  <si>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</si>
  <si>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</si>
  <si>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</si>
  <si>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</si>
  <si>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</si>
  <si>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</si>
  <si>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</si>
  <si>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</si>
  <si>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</si>
  <si>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</si>
  <si>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</si>
  <si>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</si>
  <si>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</si>
  <si>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</si>
  <si>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</si>
  <si>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</si>
  <si>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</si>
  <si>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</si>
  <si>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</si>
  <si>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</si>
  <si>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</si>
  <si>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</si>
  <si>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</si>
  <si>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</si>
  <si>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</si>
  <si>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</si>
  <si>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</si>
  <si>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</si>
  <si>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</si>
  <si>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</si>
  <si>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</si>
  <si>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</si>
  <si>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</si>
  <si>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</si>
  <si>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</si>
  <si>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</si>
  <si>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</si>
  <si>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</si>
  <si>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</si>
  <si>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</si>
  <si>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</si>
  <si>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</si>
  <si>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</si>
  <si>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</si>
  <si>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</si>
  <si>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</si>
  <si>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</si>
  <si>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</si>
  <si>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</si>
  <si>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</si>
  <si>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</si>
  <si>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</si>
  <si>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</si>
  <si>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</si>
  <si>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</si>
  <si>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</si>
  <si>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</si>
  <si>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</si>
  <si>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</si>
  <si>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</si>
  <si>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</si>
  <si>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</si>
  <si>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</si>
  <si>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</si>
  <si>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</si>
  <si>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</si>
  <si>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</si>
  <si>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</si>
  <si>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</si>
  <si>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</si>
  <si>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</si>
  <si>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</si>
  <si>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</si>
  <si>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</si>
  <si>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</si>
  <si>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</si>
  <si>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</si>
  <si>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</si>
  <si>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</si>
  <si>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</si>
  <si>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</si>
  <si>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</si>
  <si>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</si>
  <si>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</si>
  <si>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</si>
  <si>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</si>
  <si>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</si>
  <si>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</si>
  <si>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</si>
  <si>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</si>
  <si>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</si>
  <si>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</si>
  <si>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</si>
  <si>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</si>
  <si>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</si>
  <si>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</si>
  <si>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</si>
  <si>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</si>
  <si>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</si>
  <si>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</si>
  <si>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</si>
  <si>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</si>
  <si>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</si>
  <si>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</si>
  <si>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</si>
  <si>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</si>
  <si>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</si>
  <si>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</si>
  <si>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</si>
  <si>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</si>
  <si>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</si>
  <si>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</si>
  <si>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</si>
  <si>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</si>
  <si>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</si>
  <si>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</si>
  <si>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</si>
  <si>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</si>
  <si>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</si>
  <si>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</si>
  <si>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</si>
  <si>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</si>
  <si>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</si>
  <si>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</si>
  <si>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</si>
  <si>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</si>
  <si>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</si>
  <si>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</si>
  <si>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</si>
  <si>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</si>
  <si>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</si>
  <si>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</si>
  <si>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</si>
  <si>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</si>
  <si>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</si>
  <si>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</si>
  <si>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</si>
  <si>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</si>
  <si>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</si>
  <si>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</si>
  <si>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</si>
  <si>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</si>
  <si>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</si>
  <si>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</si>
  <si>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</si>
  <si>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</si>
  <si>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</si>
  <si>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</si>
  <si>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</si>
  <si>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</si>
  <si>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</si>
  <si>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</si>
  <si>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</si>
  <si>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</si>
  <si>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</si>
  <si>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</si>
  <si>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</si>
  <si>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</si>
  <si>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</si>
  <si>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</si>
  <si>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</si>
  <si>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</si>
  <si>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</si>
  <si>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</si>
  <si>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</si>
  <si>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</si>
  <si>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</si>
  <si>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</si>
  <si>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</si>
  <si>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</si>
  <si>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</si>
  <si>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</si>
  <si>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</si>
  <si>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</si>
  <si>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</si>
  <si>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</si>
  <si>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</si>
  <si>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</si>
  <si>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</si>
  <si>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</si>
  <si>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</si>
  <si>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</si>
  <si>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</si>
  <si>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</si>
  <si>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</si>
  <si>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</si>
  <si>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</si>
  <si>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</si>
  <si>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</si>
  <si>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</si>
  <si>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</si>
  <si>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</si>
  <si>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</si>
  <si>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</si>
  <si>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</si>
  <si>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</si>
  <si>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</si>
  <si>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</si>
  <si>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</si>
  <si>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</si>
  <si>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</si>
  <si>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</si>
  <si>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</si>
  <si>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</si>
  <si>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</si>
  <si>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</si>
  <si>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</si>
  <si>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</si>
  <si>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</si>
  <si>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</si>
  <si>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</si>
  <si>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</si>
  <si>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</si>
  <si>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</si>
  <si>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</si>
  <si>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</si>
  <si>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</si>
  <si>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</si>
  <si>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</si>
  <si>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</si>
  <si>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</si>
  <si>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</si>
  <si>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</si>
  <si>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</si>
  <si>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</si>
  <si>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</si>
  <si>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</si>
  <si>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</si>
  <si>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</si>
  <si>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</si>
  <si>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</si>
  <si>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</si>
  <si>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</si>
  <si>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</si>
  <si>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</si>
  <si>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</si>
  <si>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</si>
  <si>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</si>
  <si>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</si>
  <si>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</si>
  <si>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</si>
  <si>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</si>
  <si>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</si>
  <si>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</si>
  <si>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</si>
  <si>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</si>
  <si>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</si>
  <si>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</si>
  <si>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</si>
  <si>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</si>
  <si>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</si>
  <si>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</si>
  <si>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</si>
  <si>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</si>
  <si>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</si>
  <si>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</si>
  <si>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</si>
  <si>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</si>
  <si>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</si>
  <si>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</si>
  <si>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</si>
  <si>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</si>
  <si>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</si>
  <si>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</si>
  <si>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</si>
  <si>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</si>
  <si>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</si>
  <si>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</si>
  <si>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</si>
  <si>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</si>
  <si>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</si>
  <si>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</si>
  <si>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</si>
  <si>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</si>
  <si>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</si>
  <si>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</si>
  <si>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</si>
  <si>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</si>
  <si>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</si>
  <si>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</si>
  <si>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</si>
  <si>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</si>
  <si>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</si>
  <si>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</si>
  <si>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</si>
  <si>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</si>
  <si>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</si>
  <si>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</si>
  <si>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</si>
  <si>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</si>
  <si>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</si>
  <si>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</si>
  <si>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</si>
  <si>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</si>
  <si>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</si>
  <si>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</si>
  <si>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</si>
  <si>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</si>
  <si>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</si>
  <si>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</si>
  <si>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</si>
  <si>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</si>
  <si>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</si>
  <si>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</si>
  <si>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</si>
  <si>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</si>
  <si>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</si>
  <si>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</si>
  <si>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</si>
  <si>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</si>
  <si>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</si>
  <si>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</si>
  <si>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</si>
  <si>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</si>
  <si>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</si>
  <si>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</si>
  <si>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</si>
  <si>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</si>
  <si>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</si>
  <si>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</si>
  <si>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</si>
  <si>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</si>
  <si>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</si>
  <si>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</si>
  <si>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</si>
  <si>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</si>
  <si>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</si>
  <si>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</si>
  <si>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</si>
  <si>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</si>
  <si>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</si>
  <si>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</si>
  <si>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</si>
  <si>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</si>
  <si>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</si>
  <si>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</si>
  <si>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</si>
  <si>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</si>
  <si>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</si>
  <si>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</si>
  <si>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</si>
  <si>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</si>
  <si>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</si>
  <si>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</si>
  <si>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</si>
  <si>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</si>
  <si>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</si>
  <si>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</si>
  <si>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</si>
  <si>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</si>
  <si>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</si>
  <si>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</si>
  <si>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</si>
  <si>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</si>
  <si>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</si>
  <si>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</si>
  <si>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</si>
  <si>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</si>
  <si>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</si>
  <si>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</si>
  <si>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</si>
  <si>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</si>
  <si>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</si>
  <si>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</si>
  <si>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</si>
  <si>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</si>
  <si>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</si>
  <si>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</si>
  <si>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</si>
  <si>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</si>
  <si>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</si>
  <si>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</si>
  <si>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</si>
  <si>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</si>
  <si>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</si>
  <si>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</si>
  <si>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</si>
  <si>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</si>
  <si>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</si>
  <si>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</si>
  <si>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</si>
  <si>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</si>
  <si>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</si>
  <si>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</si>
  <si>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</si>
  <si>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</si>
  <si>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</si>
  <si>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</si>
  <si>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</si>
  <si>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</si>
  <si>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</si>
  <si>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</si>
  <si>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</si>
  <si>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</si>
  <si>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</si>
  <si>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</si>
  <si>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</si>
  <si>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</si>
  <si>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</si>
  <si>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</si>
  <si>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</si>
  <si>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</si>
  <si>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</si>
  <si>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</si>
  <si>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</si>
  <si>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</si>
  <si>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</si>
  <si>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</si>
  <si>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</si>
  <si>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</si>
  <si>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</si>
  <si>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</si>
  <si>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</si>
  <si>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</si>
  <si>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</si>
  <si>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</si>
  <si>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</si>
  <si>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</si>
  <si>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</si>
  <si>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</si>
  <si>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</si>
  <si>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</si>
  <si>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</si>
  <si>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</si>
  <si>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</si>
  <si>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</si>
  <si>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</si>
  <si>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</si>
  <si>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</si>
  <si>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</si>
  <si>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</si>
  <si>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</si>
  <si>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</si>
  <si>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</si>
  <si>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</si>
  <si>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</si>
  <si>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</si>
  <si>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</si>
  <si>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</si>
  <si>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</si>
  <si>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</si>
  <si>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</si>
  <si>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</si>
  <si>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</si>
  <si>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</si>
  <si>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</si>
  <si>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</si>
  <si>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</si>
  <si>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</si>
  <si>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</si>
  <si>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</si>
  <si>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</si>
  <si>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</si>
  <si>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</si>
  <si>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</si>
  <si>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</si>
  <si>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</si>
  <si>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</si>
  <si>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</si>
  <si>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</si>
  <si>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</si>
  <si>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</si>
  <si>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</si>
  <si>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</si>
  <si>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</si>
  <si>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</si>
  <si>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</si>
  <si>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</si>
  <si>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</si>
  <si>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</si>
  <si>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</si>
  <si>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</si>
  <si>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</si>
  <si>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</si>
  <si>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</si>
  <si>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</si>
  <si>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</si>
  <si>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</si>
  <si>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</si>
  <si>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</si>
  <si>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</si>
  <si>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</si>
  <si>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</si>
  <si>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</si>
  <si>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</si>
  <si>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</si>
  <si>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</si>
  <si>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</si>
  <si>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</si>
  <si>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</si>
  <si>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</si>
  <si>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</si>
  <si>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</si>
  <si>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</si>
  <si>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</si>
  <si>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</si>
  <si>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</si>
  <si>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</si>
  <si>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</si>
  <si>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</si>
  <si>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</si>
  <si>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</si>
  <si>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</si>
  <si>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</si>
  <si>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</si>
  <si>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</si>
  <si>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</si>
  <si>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</si>
  <si>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</si>
  <si>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</si>
  <si>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</si>
  <si>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</si>
  <si>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</si>
  <si>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</si>
  <si>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</si>
  <si>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</si>
  <si>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</si>
  <si>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</si>
  <si>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</si>
  <si>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</si>
  <si>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</si>
  <si>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</si>
  <si>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</si>
  <si>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</si>
  <si>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</si>
  <si>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</si>
  <si>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</si>
  <si>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</si>
  <si>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</si>
  <si>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</si>
  <si>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</si>
  <si>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</si>
  <si>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</si>
  <si>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</si>
  <si>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</si>
  <si>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</si>
  <si>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</si>
  <si>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</si>
  <si>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</si>
  <si>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</si>
  <si>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</si>
  <si>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</si>
  <si>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</si>
  <si>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</si>
  <si>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</si>
  <si>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</si>
  <si>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</si>
  <si>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</si>
  <si>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</si>
  <si>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</si>
  <si>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</si>
  <si>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</si>
  <si>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</si>
  <si>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</si>
  <si>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</si>
  <si>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</si>
  <si>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</si>
  <si>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</si>
  <si>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</si>
  <si>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</si>
  <si>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</si>
  <si>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</si>
  <si>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</si>
  <si>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</si>
  <si>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</si>
  <si>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</si>
  <si>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</si>
  <si>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</si>
  <si>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</si>
  <si>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</si>
  <si>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</si>
  <si>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</si>
  <si>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</si>
  <si>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</si>
  <si>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</si>
  <si>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</si>
  <si>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</si>
  <si>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</si>
  <si>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</si>
  <si>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</si>
  <si>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</si>
  <si>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</si>
  <si>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</si>
  <si>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</si>
  <si>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</si>
  <si>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</si>
  <si>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</si>
  <si>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</si>
  <si>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</si>
  <si>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</si>
  <si>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</si>
  <si>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</si>
  <si>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</si>
  <si>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</si>
  <si>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</si>
  <si>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</si>
  <si>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</si>
  <si>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</si>
  <si>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</si>
  <si>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</si>
  <si>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</si>
  <si>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</si>
  <si>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</si>
  <si>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</si>
  <si>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</si>
  <si>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</si>
  <si>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</si>
  <si>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</si>
  <si>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</si>
  <si>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</si>
  <si>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</si>
  <si>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</si>
  <si>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</si>
  <si>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</si>
  <si>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</si>
  <si>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</si>
  <si>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</si>
  <si>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</si>
  <si>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</si>
  <si>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</si>
  <si>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</si>
  <si>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</si>
  <si>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</si>
  <si>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</si>
  <si>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</si>
  <si>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</si>
  <si>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</si>
  <si>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</si>
  <si>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</si>
  <si>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</si>
  <si>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</si>
  <si>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</si>
  <si>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</si>
  <si>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</si>
  <si>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</si>
  <si>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</si>
  <si>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</si>
  <si>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</si>
  <si>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</si>
  <si>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</si>
  <si>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</si>
  <si>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</si>
  <si>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</si>
  <si>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</si>
  <si>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</si>
  <si>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</si>
  <si>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</si>
  <si>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</si>
  <si>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</si>
  <si>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</si>
  <si>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</si>
  <si>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</si>
  <si>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</si>
  <si>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</si>
  <si>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</si>
  <si>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</si>
  <si>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</si>
  <si>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</si>
  <si>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</si>
  <si>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</si>
  <si>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</si>
  <si>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</si>
  <si>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</si>
  <si>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</si>
  <si>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</si>
  <si>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</si>
  <si>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</si>
  <si>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</si>
  <si>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</si>
  <si>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</si>
  <si>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</si>
  <si>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</si>
  <si>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</si>
  <si>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</si>
  <si>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</si>
  <si>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</si>
  <si>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</si>
  <si>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</si>
  <si>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</si>
  <si>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</si>
  <si>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</si>
  <si>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</si>
  <si>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</si>
  <si>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</si>
  <si>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</si>
  <si>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</si>
  <si>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</si>
  <si>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</si>
  <si>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</si>
  <si>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</si>
  <si>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</si>
  <si>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</si>
  <si>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</si>
  <si>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</si>
  <si>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</si>
  <si>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</si>
  <si>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</si>
  <si>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</si>
  <si>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</si>
  <si>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</si>
  <si>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</si>
  <si>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</si>
  <si>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</si>
  <si>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</si>
  <si>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</si>
  <si>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</si>
  <si>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</si>
  <si>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</si>
  <si>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</si>
  <si>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</si>
  <si>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</si>
  <si>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</si>
  <si>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</si>
  <si>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</si>
  <si>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</si>
  <si>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</si>
  <si>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</si>
  <si>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</si>
  <si>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</si>
  <si>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</si>
  <si>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</si>
  <si>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</si>
  <si>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</si>
  <si>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</si>
  <si>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</si>
  <si>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</si>
  <si>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</si>
  <si>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</si>
  <si>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</si>
  <si>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</si>
  <si>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</si>
  <si>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</si>
  <si>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</si>
  <si>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</si>
  <si>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</si>
  <si>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</si>
  <si>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</si>
  <si>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</si>
  <si>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</si>
  <si>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</si>
  <si>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</si>
  <si>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</si>
  <si>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</si>
  <si>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</si>
  <si>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</si>
  <si>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</si>
  <si>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</si>
  <si>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</si>
  <si>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</si>
  <si>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</si>
  <si>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</si>
  <si>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</si>
  <si>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</si>
  <si>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</si>
  <si>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</si>
  <si>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</si>
  <si>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</si>
  <si>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</si>
  <si>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</si>
  <si>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</si>
  <si>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</si>
  <si>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</si>
  <si>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</si>
  <si>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</si>
  <si>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</si>
  <si>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</si>
  <si>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</si>
  <si>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</si>
  <si>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</si>
  <si>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</si>
  <si>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</si>
  <si>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</si>
  <si>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</si>
  <si>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</si>
  <si>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</si>
  <si>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</si>
  <si>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</si>
  <si>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</si>
  <si>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</si>
  <si>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</si>
  <si>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</si>
  <si>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</si>
  <si>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</si>
  <si>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</si>
  <si>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</si>
  <si>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</si>
  <si>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</si>
  <si>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</si>
  <si>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</si>
  <si>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</si>
  <si>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</si>
  <si>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</si>
  <si>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</si>
  <si>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</si>
  <si>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</si>
  <si>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</si>
  <si>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</si>
  <si>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</si>
  <si>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</si>
  <si>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</si>
  <si>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</si>
  <si>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</si>
  <si>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</si>
  <si>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</si>
  <si>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</si>
  <si>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</si>
  <si>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</si>
  <si>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</si>
  <si>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</si>
  <si>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</si>
  <si>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</si>
  <si>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</si>
  <si>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</si>
  <si>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</si>
  <si>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</si>
  <si>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</si>
  <si>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</si>
  <si>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</si>
  <si>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</si>
  <si>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</si>
  <si>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</si>
  <si>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</si>
  <si>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</si>
  <si>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</si>
  <si>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</si>
  <si>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</si>
  <si>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</si>
  <si>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</si>
  <si>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</si>
  <si>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</si>
  <si>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</si>
  <si>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</si>
  <si>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</si>
  <si>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</si>
  <si>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</si>
  <si>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</si>
  <si>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</si>
  <si>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</si>
  <si>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</si>
  <si>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</si>
  <si>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</si>
  <si>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</si>
  <si>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</si>
  <si>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</si>
  <si>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</si>
  <si>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</si>
  <si>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</si>
  <si>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</si>
  <si>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</si>
  <si>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</si>
  <si>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</si>
  <si>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</si>
  <si>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</si>
  <si>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</si>
  <si>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</si>
  <si>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</si>
  <si>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</si>
  <si>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</si>
  <si>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</si>
  <si>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</si>
  <si>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</si>
  <si>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</si>
  <si>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</si>
  <si>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</si>
  <si>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</si>
  <si>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</si>
  <si>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</si>
  <si>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</si>
  <si>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</si>
  <si>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</si>
  <si>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</si>
  <si>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</si>
  <si>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</si>
  <si>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</si>
  <si>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</si>
  <si>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</si>
  <si>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</si>
  <si>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</si>
  <si>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</si>
  <si>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</si>
  <si>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</si>
  <si>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</si>
  <si>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</si>
  <si>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</si>
  <si>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</si>
  <si>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</si>
  <si>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</si>
  <si>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</si>
  <si>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</si>
  <si>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</si>
  <si>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</si>
  <si>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</si>
  <si>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</si>
  <si>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</si>
  <si>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</si>
  <si>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</si>
  <si>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</si>
  <si>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</si>
  <si>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</si>
  <si>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</si>
  <si>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</si>
  <si>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</si>
  <si>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</si>
  <si>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</si>
  <si>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</si>
  <si>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</si>
  <si>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</si>
  <si>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</si>
  <si>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</si>
  <si>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</si>
  <si>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</si>
  <si>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</si>
  <si>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</si>
  <si>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</si>
  <si>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</si>
  <si>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</si>
  <si>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</si>
  <si>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</si>
  <si>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</si>
  <si>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</si>
  <si>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</si>
  <si>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</si>
  <si>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</si>
  <si>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</si>
  <si>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</si>
  <si>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</si>
  <si>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</si>
  <si>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</si>
  <si>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</si>
  <si>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</si>
  <si>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</si>
  <si>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</si>
  <si>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</si>
  <si>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</si>
  <si>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</si>
  <si>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</si>
  <si>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</si>
  <si>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</si>
  <si>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</si>
  <si>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</si>
  <si>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</si>
  <si>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</si>
  <si>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</si>
  <si>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</si>
  <si>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</si>
  <si>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</si>
  <si>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</si>
  <si>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</si>
  <si>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</si>
  <si>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</si>
  <si>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</si>
  <si>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</si>
  <si>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</si>
  <si>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</si>
  <si>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</si>
  <si>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</si>
  <si>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</si>
  <si>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</si>
  <si>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</si>
  <si>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</si>
  <si>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</si>
  <si>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</si>
  <si>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</si>
  <si>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</si>
  <si>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</si>
  <si>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</si>
  <si>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</si>
  <si>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</si>
  <si>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</si>
  <si>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</si>
  <si>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</si>
  <si>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</si>
  <si>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</si>
  <si>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</si>
  <si>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</si>
  <si>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</si>
  <si>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</si>
  <si>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</si>
  <si>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</si>
  <si>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</si>
  <si>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</si>
  <si>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</si>
  <si>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</si>
  <si>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</si>
  <si>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</si>
  <si>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</si>
  <si>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</si>
  <si>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</si>
  <si>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</si>
  <si>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</si>
  <si>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</si>
  <si>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</si>
  <si>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</si>
  <si>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</si>
  <si>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</si>
  <si>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</si>
  <si>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</si>
  <si>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</si>
  <si>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</si>
  <si>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</si>
  <si>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</si>
  <si>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</si>
  <si>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</si>
  <si>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</si>
  <si>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</si>
  <si>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</si>
  <si>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</si>
  <si>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</si>
  <si>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</si>
  <si>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</si>
  <si>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</si>
  <si>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</si>
  <si>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</si>
  <si>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</si>
  <si>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</si>
  <si>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</si>
  <si>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</si>
  <si>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</si>
  <si>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</si>
  <si>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</si>
  <si>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</si>
  <si>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</si>
  <si>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</si>
  <si>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</si>
  <si>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</si>
  <si>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</si>
  <si>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</si>
  <si>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</si>
  <si>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</si>
  <si>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</si>
  <si>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</si>
  <si>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</si>
  <si>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</si>
  <si>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</si>
  <si>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</si>
  <si>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</si>
  <si>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</si>
  <si>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</si>
  <si>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</si>
  <si>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</si>
  <si>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</si>
  <si>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</si>
  <si>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</si>
  <si>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</si>
  <si>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</si>
  <si>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</si>
  <si>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</si>
  <si>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</si>
  <si>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</si>
  <si>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</si>
  <si>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</si>
  <si>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</si>
  <si>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</si>
  <si>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</si>
  <si>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</si>
  <si>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</si>
  <si>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</si>
  <si>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</si>
  <si>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</si>
  <si>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</si>
  <si>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</si>
  <si>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</si>
  <si>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</si>
  <si>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</si>
  <si>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</si>
  <si>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</si>
  <si>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</si>
  <si>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</si>
  <si>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</si>
  <si>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</si>
  <si>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</si>
  <si>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</si>
  <si>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</si>
  <si>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</si>
  <si>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</si>
  <si>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</si>
  <si>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</si>
  <si>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</si>
  <si>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</si>
  <si>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</si>
  <si>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</si>
  <si>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</si>
  <si>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</si>
  <si>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</si>
  <si>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</si>
  <si>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</si>
  <si>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</si>
  <si>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</si>
  <si>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</si>
  <si>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</si>
  <si>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</si>
  <si>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</si>
  <si>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</si>
  <si>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</si>
  <si>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</si>
  <si>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</si>
  <si>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</si>
  <si>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</si>
  <si>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</si>
  <si>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</si>
  <si>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</si>
  <si>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</si>
  <si>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</si>
  <si>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</si>
  <si>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</si>
  <si>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</si>
  <si>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</si>
  <si>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</si>
  <si>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</si>
  <si>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</si>
  <si>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</si>
  <si>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</si>
  <si>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</si>
  <si>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</si>
  <si>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</si>
  <si>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</si>
  <si>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</si>
  <si>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</si>
  <si>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</si>
  <si>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</si>
  <si>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</si>
  <si>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</si>
  <si>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</si>
  <si>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</si>
  <si>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</si>
  <si>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</si>
  <si>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</si>
  <si>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</si>
  <si>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</si>
  <si>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</si>
  <si>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</si>
  <si>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</si>
  <si>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</si>
  <si>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</si>
  <si>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</si>
  <si>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</si>
  <si>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</si>
  <si>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</si>
  <si>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</si>
  <si>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</si>
  <si>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</si>
  <si>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</si>
  <si>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</si>
  <si>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</si>
  <si>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</si>
  <si>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</si>
  <si>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</si>
  <si>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</si>
  <si>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</si>
  <si>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</si>
  <si>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</si>
  <si>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</si>
  <si>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</si>
  <si>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</si>
  <si>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</si>
  <si>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</si>
  <si>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</si>
  <si>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</si>
  <si>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</si>
  <si>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</si>
  <si>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</si>
  <si>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</si>
  <si>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</si>
  <si>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</si>
  <si>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</si>
  <si>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</si>
  <si>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</si>
  <si>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</si>
  <si>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</si>
  <si>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</si>
  <si>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</si>
  <si>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</si>
  <si>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</si>
  <si>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</si>
  <si>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</si>
  <si>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</si>
  <si>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</si>
  <si>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</si>
  <si>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</si>
  <si>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</si>
  <si>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</si>
  <si>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</si>
  <si>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</si>
  <si>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</si>
  <si>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</si>
  <si>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</si>
  <si>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</si>
  <si>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</si>
  <si>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</si>
  <si>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</si>
  <si>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</si>
  <si>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</si>
  <si>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</si>
  <si>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</si>
  <si>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</si>
  <si>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</si>
  <si>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</si>
  <si>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</si>
  <si>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</si>
  <si>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</si>
  <si>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</si>
  <si>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</si>
  <si>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</si>
  <si>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</si>
  <si>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</si>
  <si>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</si>
  <si>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</si>
  <si>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</si>
  <si>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</si>
  <si>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</si>
  <si>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</si>
  <si>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</si>
  <si>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</si>
  <si>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</si>
  <si>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</si>
  <si>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</si>
  <si>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</si>
  <si>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</si>
  <si>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</si>
  <si>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</si>
  <si>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</si>
  <si>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</si>
  <si>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</si>
  <si>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</si>
  <si>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</si>
  <si>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</si>
  <si>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</si>
  <si>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</si>
  <si>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</si>
  <si>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</si>
  <si>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</si>
  <si>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</si>
  <si>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</si>
  <si>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</si>
  <si>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</si>
  <si>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</si>
  <si>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</si>
  <si>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</si>
  <si>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</si>
  <si>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</si>
  <si>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</si>
  <si>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</si>
  <si>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</si>
  <si>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</si>
  <si>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</si>
  <si>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</si>
  <si>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</si>
  <si>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</si>
  <si>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</si>
  <si>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</si>
  <si>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</si>
  <si>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</si>
  <si>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</si>
  <si>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</si>
  <si>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</si>
  <si>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</si>
  <si>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</si>
  <si>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</si>
  <si>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</si>
  <si>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</si>
  <si>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</si>
  <si>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</si>
  <si>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</si>
  <si>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</si>
  <si>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</si>
  <si>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</si>
  <si>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</si>
  <si>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</si>
  <si>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</si>
  <si>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</si>
  <si>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</si>
  <si>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</si>
  <si>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</si>
  <si>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</si>
  <si>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</si>
  <si>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</si>
  <si>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</si>
  <si>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</si>
  <si>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</si>
  <si>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</si>
  <si>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</si>
  <si>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</si>
  <si>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</si>
  <si>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</si>
  <si>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</si>
  <si>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</si>
  <si>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</si>
  <si>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</si>
  <si>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</si>
  <si>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</si>
  <si>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</si>
  <si>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</si>
  <si>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</si>
  <si>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</si>
  <si>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</si>
  <si>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</si>
  <si>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</si>
  <si>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</si>
  <si>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</si>
  <si>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</si>
  <si>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</si>
  <si>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</si>
  <si>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</si>
  <si>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</si>
  <si>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</si>
  <si>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</si>
  <si>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</si>
  <si>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</si>
  <si>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</si>
  <si>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</si>
  <si>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</si>
  <si>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</si>
  <si>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</si>
  <si>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</si>
  <si>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</si>
  <si>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</si>
  <si>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</si>
  <si>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</si>
  <si>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</si>
  <si>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</si>
  <si>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</si>
  <si>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</si>
  <si>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</si>
  <si>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</si>
  <si>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</si>
  <si>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</si>
  <si>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</si>
  <si>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</si>
  <si>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</si>
  <si>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</si>
  <si>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</si>
  <si>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</si>
  <si>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</si>
  <si>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</si>
  <si>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</si>
  <si>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</si>
  <si>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</si>
  <si>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</si>
  <si>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</si>
  <si>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</si>
  <si>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</si>
  <si>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</si>
  <si>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</si>
  <si>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</si>
  <si>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</si>
  <si>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</si>
  <si>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</si>
  <si>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</si>
  <si>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</si>
  <si>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</si>
  <si>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</si>
  <si>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</si>
  <si>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</si>
  <si>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</si>
  <si>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</si>
  <si>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</si>
  <si>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</si>
  <si>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</si>
  <si>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</si>
  <si>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</si>
  <si>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</si>
  <si>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</si>
  <si>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</si>
  <si>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</si>
  <si>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</si>
  <si>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</si>
  <si>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</si>
  <si>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</si>
  <si>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</si>
  <si>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</si>
  <si>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</si>
  <si>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</si>
  <si>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</si>
  <si>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</si>
  <si>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</si>
  <si>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</si>
  <si>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</si>
  <si>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</si>
  <si>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</si>
  <si>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</si>
  <si>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</si>
  <si>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</si>
  <si>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</si>
  <si>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</si>
  <si>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</si>
  <si>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</si>
  <si>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</si>
  <si>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</si>
  <si>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</si>
  <si>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</si>
  <si>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</si>
  <si>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</si>
  <si>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</si>
  <si>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</si>
  <si>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</si>
  <si>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</si>
  <si>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</si>
  <si>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</si>
  <si>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</si>
  <si>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</si>
  <si>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</si>
  <si>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</si>
  <si>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</si>
  <si>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</si>
  <si>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</si>
  <si>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</si>
  <si>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</si>
  <si>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</si>
  <si>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</si>
  <si>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</si>
  <si>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</si>
  <si>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</si>
  <si>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</si>
  <si>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</si>
  <si>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</si>
  <si>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</si>
  <si>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</si>
  <si>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</si>
  <si>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</si>
  <si>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</si>
  <si>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</si>
  <si>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</si>
  <si>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</si>
  <si>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</si>
  <si>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</si>
  <si>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</si>
  <si>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</si>
  <si>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</si>
  <si>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</si>
  <si>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</si>
  <si>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</si>
  <si>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</si>
  <si>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</si>
  <si>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</si>
  <si>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</si>
  <si>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</si>
  <si>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</si>
  <si>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</si>
  <si>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</si>
  <si>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</si>
  <si>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</si>
  <si>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</si>
  <si>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</si>
  <si>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</si>
  <si>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</si>
  <si>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</si>
  <si>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</si>
  <si>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</si>
  <si>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</si>
  <si>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</si>
  <si>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</si>
  <si>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</si>
  <si>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</si>
  <si>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</si>
  <si>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</si>
  <si>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</si>
  <si>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</si>
  <si>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</si>
  <si>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</si>
  <si>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</si>
  <si>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</si>
  <si>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</si>
  <si>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</si>
  <si>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</si>
  <si>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</si>
  <si>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</si>
  <si>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</si>
  <si>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</si>
  <si>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</si>
  <si>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</si>
  <si>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</si>
  <si>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</si>
  <si>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</si>
  <si>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</si>
  <si>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</si>
  <si>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</si>
  <si>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</si>
  <si>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</si>
  <si>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</si>
  <si>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</si>
  <si>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</si>
  <si>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</si>
  <si>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</si>
  <si>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</si>
  <si>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</si>
  <si>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</si>
  <si>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</si>
  <si>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</si>
  <si>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</si>
  <si>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</si>
  <si>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</si>
  <si>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</si>
  <si>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</si>
  <si>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</si>
  <si>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</si>
  <si>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</si>
  <si>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</si>
  <si>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</si>
  <si>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</si>
  <si>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</si>
  <si>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</si>
  <si>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</si>
  <si>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</si>
  <si>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</si>
  <si>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</si>
  <si>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</si>
  <si>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</si>
  <si>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</si>
  <si>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</si>
  <si>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</si>
  <si>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</si>
  <si>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</si>
  <si>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</si>
  <si>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</si>
  <si>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</si>
  <si>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</si>
  <si>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</si>
  <si>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</si>
  <si>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</si>
  <si>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</si>
  <si>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</si>
  <si>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</si>
  <si>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</si>
  <si>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</si>
  <si>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</si>
  <si>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</si>
  <si>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</si>
  <si>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</si>
  <si>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</si>
  <si>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</si>
  <si>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</si>
  <si>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</si>
  <si>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</si>
  <si>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</si>
  <si>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</si>
  <si>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</si>
  <si>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</si>
  <si>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</si>
  <si>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</si>
  <si>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</si>
  <si>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</si>
  <si>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</si>
  <si>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</si>
  <si>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</si>
  <si>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</si>
  <si>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</si>
  <si>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</si>
  <si>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</si>
  <si>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</si>
  <si>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</si>
  <si>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</si>
  <si>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</si>
  <si>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</si>
  <si>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</si>
  <si>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</si>
  <si>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</si>
  <si>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</si>
  <si>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</si>
  <si>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</si>
  <si>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</si>
  <si>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</si>
  <si>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</si>
  <si>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</si>
  <si>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</si>
  <si>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</si>
  <si>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</si>
  <si>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</si>
  <si>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</si>
  <si>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</si>
  <si>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</si>
  <si>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</si>
  <si>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</si>
  <si>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</si>
  <si>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</si>
  <si>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</si>
  <si>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</si>
  <si>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</si>
  <si>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</si>
  <si>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</si>
  <si>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</si>
  <si>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</si>
  <si>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</si>
  <si>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</si>
  <si>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</si>
  <si>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</si>
  <si>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</si>
  <si>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</si>
  <si>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</si>
  <si>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</si>
  <si>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</si>
  <si>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</si>
  <si>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</si>
  <si>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</si>
  <si>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</si>
  <si>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</si>
  <si>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</si>
  <si>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</si>
  <si>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</si>
  <si>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</si>
  <si>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</si>
  <si>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</si>
  <si>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</si>
  <si>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</si>
  <si>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</si>
  <si>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</si>
  <si>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</si>
  <si>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</si>
  <si>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</si>
  <si>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</si>
  <si>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</si>
  <si>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</si>
  <si>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</si>
  <si>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</si>
  <si>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</si>
  <si>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</si>
  <si>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</si>
  <si>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</si>
  <si>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</si>
  <si>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</si>
  <si>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</si>
  <si>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</si>
  <si>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</si>
  <si>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</si>
  <si>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</si>
  <si>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</si>
  <si>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</si>
  <si>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</si>
  <si>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</si>
  <si>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</si>
  <si>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</si>
  <si>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</si>
  <si>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</si>
  <si>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</si>
  <si>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</si>
  <si>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</si>
  <si>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</si>
  <si>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</si>
  <si>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</si>
  <si>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</si>
  <si>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</si>
  <si>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</si>
  <si>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</si>
  <si>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</si>
  <si>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</si>
  <si>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</si>
  <si>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</si>
  <si>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</si>
  <si>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</si>
  <si>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</si>
  <si>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</si>
  <si>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</si>
  <si>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</si>
  <si>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</si>
  <si>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</si>
  <si>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</si>
  <si>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</si>
  <si>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</si>
  <si>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</si>
  <si>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</si>
  <si>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</si>
  <si>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</si>
  <si>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</si>
  <si>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</si>
  <si>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</si>
  <si>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</si>
  <si>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</si>
  <si>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</si>
  <si>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</si>
  <si>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</si>
  <si>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</si>
  <si>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</si>
  <si>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</si>
  <si>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</si>
  <si>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</si>
  <si>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</si>
  <si>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</si>
  <si>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</si>
  <si>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</si>
  <si>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</si>
  <si>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</si>
  <si>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</si>
  <si>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</si>
  <si>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</si>
  <si>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</si>
  <si>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</si>
  <si>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</si>
  <si>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</si>
  <si>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</si>
  <si>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</si>
  <si>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</si>
  <si>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</si>
  <si>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</si>
  <si>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</si>
  <si>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</si>
  <si>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</si>
  <si>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</si>
  <si>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</si>
  <si>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</si>
  <si>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</si>
  <si>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</si>
  <si>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</si>
  <si>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</si>
  <si>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</si>
  <si>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</si>
  <si>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</si>
  <si>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</si>
  <si>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</si>
  <si>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</si>
  <si>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</si>
  <si>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</si>
  <si>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</si>
  <si>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</si>
  <si>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</si>
  <si>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</si>
  <si>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</si>
  <si>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</si>
  <si>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</si>
  <si>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</si>
  <si>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</si>
  <si>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</si>
  <si>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</si>
  <si>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</si>
  <si>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</si>
  <si>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</si>
  <si>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</si>
  <si>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</si>
  <si>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</si>
  <si>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</si>
  <si>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</si>
  <si>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</si>
  <si>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</si>
  <si>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</si>
  <si>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</si>
  <si>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</si>
  <si>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</si>
  <si>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</si>
  <si>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</si>
  <si>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</si>
  <si>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</si>
  <si>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</si>
  <si>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</si>
  <si>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</si>
  <si>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</si>
  <si>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</si>
  <si>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</si>
  <si>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</si>
  <si>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</si>
  <si>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</si>
  <si>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</si>
  <si>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</si>
  <si>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</si>
  <si>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</si>
  <si>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</si>
  <si>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</si>
  <si>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</si>
  <si>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</si>
  <si>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</si>
  <si>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</si>
  <si>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</si>
  <si>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</si>
  <si>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</si>
  <si>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</si>
  <si>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</si>
  <si>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</si>
  <si>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</si>
  <si>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</si>
  <si>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</si>
  <si>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</si>
  <si>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</si>
  <si>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</si>
  <si>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</si>
  <si>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</si>
  <si>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</si>
  <si>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</si>
  <si>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</si>
  <si>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</si>
  <si>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</si>
  <si>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</si>
  <si>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</si>
  <si>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</si>
  <si>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</si>
  <si>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</si>
  <si>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</si>
  <si>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</si>
  <si>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</si>
  <si>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</si>
  <si>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</si>
  <si>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</si>
  <si>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</si>
  <si>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</si>
  <si>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</si>
  <si>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</si>
  <si>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</si>
  <si>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</si>
  <si>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</si>
  <si>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</si>
  <si>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</si>
  <si>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</si>
  <si>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</si>
  <si>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</si>
  <si>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</si>
  <si>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</si>
  <si>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</si>
  <si>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</si>
  <si>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</si>
  <si>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</si>
  <si>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</si>
  <si>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</si>
  <si>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</si>
  <si>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</si>
  <si>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</si>
  <si>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</si>
  <si>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</si>
  <si>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</si>
  <si>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</si>
  <si>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</si>
  <si>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</si>
  <si>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</si>
  <si>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</si>
  <si>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</si>
  <si>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</si>
  <si>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</si>
  <si>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</si>
  <si>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</si>
  <si>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</si>
  <si>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</si>
  <si>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</si>
  <si>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</si>
  <si>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</si>
  <si>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</si>
  <si>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</si>
  <si>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</si>
  <si>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</si>
  <si>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</si>
  <si>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</si>
  <si>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</si>
  <si>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</si>
  <si>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</si>
  <si>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</si>
  <si>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</si>
  <si>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</si>
  <si>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</si>
  <si>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</si>
  <si>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</si>
  <si>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</si>
  <si>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</si>
  <si>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</si>
  <si>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</si>
  <si>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</si>
  <si>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</si>
  <si>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</si>
  <si>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</si>
  <si>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</si>
  <si>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</si>
  <si>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</si>
  <si>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</si>
  <si>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</si>
  <si>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</si>
  <si>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</si>
  <si>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</si>
  <si>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</si>
  <si>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</si>
  <si>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</si>
  <si>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</si>
  <si>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</si>
  <si>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</si>
  <si>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</si>
  <si>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</si>
  <si>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</si>
  <si>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</si>
  <si>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</si>
  <si>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</si>
  <si>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</si>
  <si>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</si>
  <si>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</si>
  <si>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</si>
  <si>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</si>
  <si>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</si>
  <si>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</si>
  <si>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</si>
  <si>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</si>
  <si>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</si>
  <si>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</si>
  <si>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</si>
  <si>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</si>
  <si>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</si>
  <si>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</si>
  <si>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</si>
  <si>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</si>
  <si>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</si>
  <si>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</si>
  <si>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</si>
  <si>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</si>
  <si>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</si>
  <si>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</si>
  <si>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</si>
  <si>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</si>
  <si>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</si>
  <si>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</si>
  <si>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</si>
  <si>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</si>
  <si>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</si>
  <si>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</si>
  <si>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</si>
  <si>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</si>
  <si>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</si>
  <si>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</si>
  <si>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</si>
  <si>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</si>
  <si>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</si>
  <si>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</si>
  <si>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</si>
  <si>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</si>
  <si>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</si>
  <si>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</si>
  <si>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</si>
  <si>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</si>
  <si>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</si>
  <si>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</si>
  <si>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</si>
  <si>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</si>
  <si>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</si>
  <si>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</si>
  <si>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</si>
  <si>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</si>
  <si>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</si>
  <si>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</si>
  <si>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</si>
  <si>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</si>
  <si>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</si>
  <si>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</si>
  <si>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</si>
  <si>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</si>
  <si>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</si>
  <si>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</si>
  <si>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</si>
  <si>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</si>
  <si>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</si>
  <si>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</si>
  <si>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</si>
  <si>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</si>
  <si>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</si>
  <si>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</si>
  <si>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</si>
  <si>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</si>
  <si>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</si>
  <si>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</si>
  <si>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</si>
  <si>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</si>
  <si>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</si>
  <si>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</si>
  <si>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</si>
  <si>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</si>
  <si>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</si>
  <si>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</si>
  <si>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</si>
  <si>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</si>
  <si>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</si>
  <si>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</si>
  <si>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</si>
  <si>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</si>
  <si>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</si>
  <si>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</si>
  <si>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</si>
  <si>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</si>
  <si>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</si>
  <si>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</si>
  <si>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</si>
  <si>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</si>
  <si>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</si>
  <si>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</si>
  <si>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</si>
  <si>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</si>
  <si>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</si>
  <si>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</si>
  <si>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</si>
  <si>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</si>
  <si>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</si>
  <si>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</si>
  <si>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</si>
  <si>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</si>
  <si>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</si>
  <si>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</si>
  <si>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</si>
  <si>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</si>
  <si>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</si>
  <si>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</si>
  <si>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</si>
  <si>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</si>
  <si>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</si>
  <si>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</si>
  <si>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</si>
  <si>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</si>
  <si>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</si>
  <si>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</si>
  <si>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</si>
  <si>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</si>
  <si>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</si>
  <si>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</si>
  <si>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</si>
  <si>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</si>
  <si>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</si>
  <si>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</si>
  <si>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</si>
  <si>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</si>
  <si>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</si>
  <si>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</si>
  <si>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</si>
  <si>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</si>
  <si>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</si>
  <si>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</si>
  <si>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</si>
  <si>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</si>
  <si>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</si>
  <si>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</si>
  <si>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</si>
  <si>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</si>
  <si>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</si>
  <si>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</si>
  <si>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</si>
  <si>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</si>
  <si>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</si>
  <si>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</si>
  <si>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</si>
  <si>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</si>
  <si>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</si>
  <si>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</si>
  <si>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</si>
  <si>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</si>
  <si>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</si>
  <si>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</si>
  <si>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</si>
  <si>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</si>
  <si>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</si>
  <si>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</si>
  <si>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</si>
  <si>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</si>
  <si>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</si>
  <si>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</si>
  <si>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</si>
  <si>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</si>
  <si>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</si>
  <si>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</si>
  <si>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</si>
  <si>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</si>
  <si>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</si>
  <si>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</si>
  <si>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</si>
  <si>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</si>
  <si>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</si>
  <si>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</si>
  <si>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</si>
  <si>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</si>
  <si>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</si>
  <si>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</si>
  <si>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</si>
  <si>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</si>
  <si>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</si>
  <si>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</si>
  <si>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</si>
  <si>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</si>
  <si>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</si>
  <si>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</si>
  <si>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</si>
  <si>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</si>
  <si>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</si>
  <si>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</si>
  <si>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</si>
  <si>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</si>
  <si>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</si>
  <si>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</si>
  <si>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</si>
  <si>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</si>
  <si>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</si>
  <si>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</si>
  <si>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</si>
  <si>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</si>
  <si>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</si>
  <si>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</si>
  <si>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</si>
  <si>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</si>
  <si>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</si>
  <si>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</si>
  <si>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</si>
  <si>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</si>
  <si>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</si>
  <si>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</si>
  <si>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</si>
  <si>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</si>
  <si>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</si>
  <si>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</si>
  <si>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</si>
  <si>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</si>
  <si>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</si>
  <si>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</si>
  <si>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</si>
  <si>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</si>
  <si>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</si>
  <si>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</si>
  <si>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</si>
  <si>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</si>
  <si>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</si>
  <si>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</si>
  <si>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</si>
  <si>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</si>
  <si>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</si>
  <si>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</si>
  <si>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</si>
  <si>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</si>
  <si>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</si>
  <si>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</si>
  <si>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</si>
  <si>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</si>
  <si>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</si>
  <si>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</si>
  <si>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</si>
  <si>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</si>
  <si>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</si>
  <si>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</si>
  <si>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</si>
  <si>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</si>
  <si>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</si>
  <si>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</si>
  <si>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</si>
  <si>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</si>
  <si>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</si>
  <si>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</si>
  <si>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</si>
  <si>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</si>
  <si>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</si>
  <si>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</si>
  <si>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</si>
  <si>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</si>
  <si>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</si>
  <si>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</si>
  <si>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</si>
  <si>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</si>
  <si>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</si>
  <si>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</si>
  <si>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</si>
  <si>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</si>
  <si>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</si>
  <si>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</si>
  <si>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</si>
  <si>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</si>
  <si>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</si>
  <si>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</si>
  <si>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</si>
  <si>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</si>
  <si>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</si>
  <si>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</si>
  <si>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</si>
  <si>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</si>
  <si>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</si>
  <si>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</si>
  <si>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</si>
  <si>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</si>
  <si>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</si>
  <si>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</si>
  <si>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</si>
  <si>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</si>
  <si>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</si>
  <si>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</si>
  <si>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</si>
  <si>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</si>
  <si>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</si>
  <si>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</si>
  <si>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</si>
  <si>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</si>
  <si>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</si>
  <si>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</si>
  <si>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</si>
  <si>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</si>
  <si>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</si>
  <si>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</si>
  <si>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</si>
  <si>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</si>
  <si>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</si>
  <si>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</si>
  <si>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</si>
  <si>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</si>
  <si>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</si>
  <si>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</si>
  <si>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</si>
  <si>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</si>
  <si>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</si>
  <si>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</si>
  <si>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</si>
  <si>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</si>
  <si>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</si>
  <si>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</si>
  <si>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</si>
  <si>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</si>
  <si>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</si>
  <si>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</si>
  <si>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</si>
  <si>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</si>
  <si>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</si>
  <si>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</si>
  <si>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</si>
  <si>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</si>
  <si>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</si>
  <si>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</si>
  <si>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</si>
  <si>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</si>
  <si>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</si>
  <si>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</si>
  <si>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</si>
  <si>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</si>
  <si>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</si>
  <si>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</si>
  <si>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</si>
  <si>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</si>
  <si>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</si>
  <si>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</si>
  <si>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</si>
  <si>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</si>
  <si>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</si>
  <si>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</si>
  <si>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</si>
  <si>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</si>
  <si>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</si>
  <si>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</si>
  <si>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</si>
  <si>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</si>
  <si>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</si>
  <si>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</si>
  <si>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</si>
  <si>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</si>
  <si>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</si>
  <si>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</si>
  <si>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</si>
  <si>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</si>
  <si>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</si>
  <si>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</si>
  <si>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</si>
  <si>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</si>
  <si>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</si>
  <si>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</si>
  <si>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</si>
  <si>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</si>
  <si>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</si>
  <si>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</si>
  <si>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</si>
  <si>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</si>
  <si>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</si>
  <si>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</si>
  <si>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</si>
  <si>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</si>
  <si>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</si>
  <si>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</si>
  <si>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</si>
  <si>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</si>
  <si>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</si>
  <si>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</si>
  <si>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</si>
  <si>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</si>
  <si>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</si>
  <si>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</si>
  <si>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</si>
  <si>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</si>
  <si>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</si>
  <si>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</si>
  <si>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</si>
  <si>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</si>
  <si>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</si>
  <si>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</si>
  <si>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</si>
  <si>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</si>
  <si>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</si>
  <si>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</si>
  <si>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</si>
  <si>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</si>
  <si>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</si>
  <si>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</si>
  <si>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</si>
  <si>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</si>
  <si>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</si>
  <si>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</si>
  <si>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</si>
  <si>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</si>
  <si>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</si>
  <si>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</si>
  <si>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</si>
  <si>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</si>
  <si>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</si>
  <si>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</si>
  <si>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</si>
  <si>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</si>
  <si>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</si>
  <si>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</si>
  <si>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</si>
  <si>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</si>
  <si>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</si>
  <si>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</si>
  <si>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</si>
  <si>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</si>
  <si>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</si>
  <si>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</si>
  <si>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</si>
  <si>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</si>
  <si>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</si>
  <si>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</si>
  <si>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</si>
  <si>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</si>
  <si>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</si>
  <si>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</si>
  <si>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</si>
  <si>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</si>
  <si>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</si>
  <si>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</si>
  <si>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</si>
  <si>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</si>
  <si>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</si>
  <si>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</si>
  <si>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</si>
  <si>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</si>
  <si>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</si>
  <si>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</si>
  <si>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</si>
  <si>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</si>
  <si>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</si>
  <si>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</si>
  <si>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</si>
  <si>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</si>
  <si>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</si>
  <si>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</si>
  <si>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</si>
  <si>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</si>
  <si>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</si>
  <si>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</si>
  <si>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</si>
  <si>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</si>
  <si>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</si>
  <si>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</si>
  <si>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</si>
  <si>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</si>
  <si>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</si>
  <si>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</si>
  <si>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</si>
  <si>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</si>
  <si>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</si>
  <si>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</si>
  <si>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</si>
  <si>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</si>
  <si>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</si>
  <si>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</si>
  <si>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</si>
  <si>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</si>
  <si>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</si>
  <si>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</si>
  <si>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</si>
  <si>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</si>
  <si>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</si>
  <si>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</si>
  <si>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</si>
  <si>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</si>
  <si>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</si>
  <si>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</si>
  <si>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</si>
  <si>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</si>
  <si>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</si>
  <si>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</si>
  <si>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</si>
  <si>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</si>
  <si>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</si>
  <si>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</si>
  <si>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</si>
  <si>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</si>
  <si>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</si>
  <si>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</si>
  <si>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</si>
  <si>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</si>
  <si>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</si>
  <si>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</si>
  <si>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</si>
  <si>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</si>
  <si>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</si>
  <si>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</si>
  <si>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</si>
  <si>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</si>
  <si>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</si>
  <si>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</si>
  <si>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</si>
  <si>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</si>
  <si>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</si>
  <si>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</si>
  <si>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</si>
  <si>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</si>
  <si>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</si>
  <si>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</si>
  <si>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</si>
  <si>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</si>
  <si>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</si>
  <si>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</si>
  <si>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</si>
  <si>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</si>
  <si>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</si>
  <si>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</si>
  <si>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</si>
  <si>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</si>
  <si>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</si>
  <si>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</si>
  <si>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</si>
  <si>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</si>
  <si>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</si>
  <si>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</si>
  <si>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</si>
  <si>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</si>
  <si>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</si>
  <si>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</si>
  <si>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</si>
  <si>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</si>
  <si>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</si>
  <si>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</si>
  <si>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</si>
  <si>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</si>
  <si>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</si>
  <si>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</si>
  <si>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</si>
  <si>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</si>
  <si>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</si>
  <si>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</si>
  <si>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</si>
  <si>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</si>
  <si>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</si>
  <si>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</si>
  <si>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</si>
  <si>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</si>
  <si>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</si>
  <si>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</si>
  <si>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</si>
  <si>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</si>
  <si>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</si>
  <si>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</si>
  <si>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</si>
  <si>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</si>
  <si>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</si>
  <si>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</si>
  <si>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</si>
  <si>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</si>
  <si>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</si>
  <si>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</si>
  <si>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</si>
  <si>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</si>
  <si>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</si>
  <si>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</si>
  <si>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</si>
  <si>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</si>
  <si>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</si>
  <si>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</si>
  <si>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</si>
  <si>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</si>
  <si>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</si>
  <si>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</si>
  <si>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</si>
  <si>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</si>
  <si>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</si>
  <si>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</si>
  <si>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</si>
  <si>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</si>
  <si>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</si>
  <si>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</si>
  <si>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</si>
  <si>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</si>
  <si>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</si>
  <si>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</si>
  <si>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</si>
  <si>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</si>
  <si>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</si>
  <si>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</si>
  <si>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</si>
  <si>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</si>
  <si>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</si>
  <si>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</si>
  <si>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</si>
  <si>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</si>
  <si>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</si>
  <si>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</si>
  <si>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</si>
  <si>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</si>
  <si>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</si>
  <si>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</si>
  <si>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</si>
  <si>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</si>
  <si>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</si>
  <si>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</si>
  <si>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</si>
  <si>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</si>
  <si>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</si>
  <si>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</si>
  <si>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</si>
  <si>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</si>
  <si>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</si>
  <si>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</si>
  <si>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</si>
  <si>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</si>
  <si>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</si>
  <si>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</si>
  <si>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</si>
  <si>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</si>
  <si>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</si>
  <si>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</si>
  <si>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</si>
  <si>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</si>
  <si>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</si>
  <si>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</si>
  <si>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</si>
  <si>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</si>
  <si>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</si>
  <si>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</si>
  <si>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</si>
  <si>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</si>
  <si>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</si>
  <si>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</si>
  <si>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</si>
  <si>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</si>
  <si>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</si>
  <si>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</si>
  <si>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</si>
  <si>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</si>
  <si>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</si>
  <si>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</si>
  <si>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</si>
  <si>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</si>
  <si>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</si>
  <si>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</si>
  <si>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</si>
  <si>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</si>
  <si>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</si>
  <si>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</si>
  <si>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</si>
  <si>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</si>
  <si>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</si>
  <si>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</si>
  <si>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</si>
  <si>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</si>
  <si>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</si>
  <si>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</si>
  <si>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</si>
  <si>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</si>
  <si>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</si>
  <si>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</si>
  <si>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</si>
  <si>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</si>
  <si>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</si>
  <si>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</si>
  <si>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</si>
  <si>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</si>
  <si>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</si>
  <si>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</si>
  <si>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</si>
  <si>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</si>
  <si>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</si>
  <si>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</si>
  <si>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</si>
  <si>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</si>
  <si>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</si>
  <si>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</si>
  <si>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</si>
  <si>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</si>
  <si>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</si>
  <si>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</si>
  <si>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</si>
  <si>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</si>
  <si>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</si>
  <si>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</si>
  <si>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</si>
  <si>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</si>
  <si>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</si>
  <si>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</si>
  <si>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</si>
  <si>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</si>
  <si>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</si>
  <si>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</si>
  <si>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</si>
  <si>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</si>
  <si>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</si>
  <si>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</si>
  <si>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</si>
  <si>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</si>
  <si>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</si>
  <si>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</si>
  <si>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</si>
  <si>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</si>
  <si>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</si>
  <si>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</si>
  <si>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</si>
  <si>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</si>
  <si>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</si>
  <si>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</si>
  <si>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</si>
  <si>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</si>
  <si>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</si>
  <si>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</si>
  <si>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</si>
  <si>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</si>
  <si>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</si>
  <si>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</si>
  <si>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</si>
  <si>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</si>
  <si>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</si>
  <si>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</si>
  <si>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</si>
  <si>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</si>
  <si>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</si>
  <si>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</si>
  <si>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</si>
  <si>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</si>
  <si>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</si>
  <si>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</si>
  <si>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</si>
  <si>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</si>
  <si>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</si>
  <si>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</si>
  <si>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</si>
  <si>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</si>
  <si>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</si>
  <si>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</si>
  <si>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</si>
  <si>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</si>
  <si>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</si>
  <si>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</si>
  <si>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</si>
  <si>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</si>
  <si>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</si>
  <si>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</si>
  <si>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</si>
  <si>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</si>
  <si>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</si>
  <si>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</si>
  <si>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</si>
  <si>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</si>
  <si>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</si>
  <si>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</si>
  <si>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</si>
  <si>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</si>
  <si>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</si>
  <si>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</si>
  <si>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</si>
  <si>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</si>
  <si>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</si>
  <si>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</si>
  <si>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</si>
  <si>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</si>
  <si>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</si>
  <si>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</si>
  <si>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</si>
  <si>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</si>
  <si>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</si>
  <si>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</si>
  <si>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</si>
  <si>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</si>
  <si>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</si>
  <si>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</si>
  <si>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</si>
  <si>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</si>
  <si>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</si>
  <si>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</si>
  <si>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</si>
  <si>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</si>
  <si>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</si>
  <si>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</si>
  <si>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</si>
  <si>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</si>
  <si>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</si>
  <si>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</si>
  <si>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</si>
  <si>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</si>
  <si>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</si>
  <si>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</si>
  <si>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</si>
  <si>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</si>
  <si>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</si>
  <si>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</si>
  <si>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</si>
  <si>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</si>
  <si>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</si>
  <si>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</si>
  <si>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</si>
  <si>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</si>
  <si>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</si>
  <si>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</si>
  <si>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</si>
  <si>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</si>
  <si>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</si>
  <si>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</si>
  <si>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</si>
  <si>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</si>
  <si>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</si>
  <si>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</si>
  <si>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</si>
  <si>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</si>
  <si>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</si>
  <si>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</si>
  <si>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</si>
  <si>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</si>
  <si>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</si>
  <si>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</si>
  <si>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</si>
  <si>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</si>
  <si>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</si>
  <si>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</si>
  <si>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</si>
  <si>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</si>
  <si>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</si>
  <si>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</si>
  <si>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</si>
  <si>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</si>
  <si>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</si>
  <si>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</si>
  <si>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</si>
  <si>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</si>
  <si>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</si>
  <si>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</si>
  <si>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</si>
  <si>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</si>
  <si>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</si>
  <si>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</si>
  <si>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</si>
  <si>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</si>
  <si>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</si>
  <si>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</si>
  <si>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</si>
  <si>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</si>
  <si>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</si>
  <si>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</si>
  <si>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</si>
  <si>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</si>
  <si>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</si>
  <si>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</si>
  <si>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</si>
  <si>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</si>
  <si>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</si>
  <si>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</si>
  <si>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</si>
  <si>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</si>
  <si>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</si>
  <si>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</si>
  <si>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</si>
  <si>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</si>
  <si>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</si>
  <si>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</si>
  <si>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</si>
  <si>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</si>
  <si>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</si>
  <si>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</si>
  <si>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</si>
  <si>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</si>
  <si>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</si>
  <si>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</si>
  <si>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</si>
  <si>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</si>
  <si>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</si>
  <si>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</si>
  <si>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</si>
  <si>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</si>
  <si>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</si>
  <si>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</si>
  <si>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</si>
  <si>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</si>
  <si>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</si>
  <si>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</si>
  <si>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</si>
  <si>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</si>
  <si>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</si>
  <si>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</si>
  <si>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</si>
  <si>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</si>
  <si>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</si>
  <si>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</si>
  <si>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</si>
  <si>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</si>
  <si>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</si>
  <si>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</si>
  <si>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</si>
  <si>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</si>
  <si>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</si>
  <si>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</si>
  <si>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</si>
  <si>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</si>
  <si>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</si>
  <si>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</si>
  <si>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</si>
  <si>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</si>
  <si>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</si>
  <si>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</si>
  <si>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</si>
  <si>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</si>
  <si>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</si>
  <si>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</si>
  <si>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</si>
  <si>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</si>
  <si>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</si>
  <si>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</si>
  <si>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</si>
  <si>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</si>
  <si>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</si>
  <si>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</si>
  <si>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</si>
  <si>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</si>
  <si>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</si>
  <si>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</si>
  <si>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</si>
  <si>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</si>
  <si>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</si>
  <si>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</si>
  <si>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</si>
  <si>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</si>
  <si>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</si>
  <si>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</si>
  <si>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</si>
  <si>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</si>
  <si>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</si>
  <si>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</si>
  <si>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</si>
  <si>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</si>
  <si>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</si>
  <si>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</si>
  <si>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</si>
  <si>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</si>
  <si>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</si>
  <si>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</si>
  <si>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</si>
  <si>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</si>
  <si>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</si>
  <si>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</si>
  <si>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</si>
  <si>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</si>
  <si>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</si>
  <si>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</si>
  <si>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</si>
  <si>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</si>
  <si>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</si>
  <si>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</si>
  <si>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</si>
  <si>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</si>
  <si>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</si>
  <si>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</si>
  <si>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</si>
  <si>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</si>
  <si>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</si>
  <si>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</si>
  <si>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</si>
  <si>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</si>
  <si>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</si>
  <si>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</si>
  <si>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</si>
  <si>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</si>
  <si>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</si>
  <si>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</si>
  <si>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</si>
  <si>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</si>
  <si>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</si>
  <si>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</si>
  <si>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</si>
  <si>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</si>
  <si>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</si>
  <si>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</si>
  <si>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</si>
  <si>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</si>
  <si>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</si>
  <si>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</si>
  <si>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</si>
  <si>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</si>
  <si>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</si>
  <si>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</si>
  <si>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</si>
  <si>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</si>
  <si>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</si>
  <si>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</si>
  <si>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</si>
  <si>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</si>
  <si>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</si>
  <si>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</si>
  <si>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</si>
  <si>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</si>
  <si>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</si>
  <si>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</si>
  <si>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</si>
  <si>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</si>
  <si>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</si>
  <si>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</si>
  <si>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</si>
  <si>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</si>
  <si>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</si>
  <si>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</si>
  <si>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</si>
  <si>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</si>
  <si>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</si>
  <si>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</si>
  <si>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</si>
  <si>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</si>
  <si>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</si>
  <si>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</si>
  <si>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</si>
  <si>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</si>
  <si>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</si>
  <si>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</si>
  <si>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</si>
  <si>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</si>
  <si>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</si>
  <si>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</si>
  <si>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</si>
  <si>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</si>
  <si>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</si>
  <si>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</si>
  <si>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</si>
  <si>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</si>
  <si>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</si>
  <si>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</si>
  <si>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</si>
  <si>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</si>
  <si>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</si>
  <si>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</si>
  <si>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</si>
  <si>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</si>
  <si>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</si>
  <si>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</si>
  <si>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</si>
  <si>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</si>
  <si>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</si>
  <si>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</si>
  <si>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</si>
  <si>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</si>
  <si>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</si>
  <si>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</si>
  <si>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</si>
  <si>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</si>
  <si>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</si>
  <si>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</si>
  <si>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</si>
  <si>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</si>
  <si>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</si>
  <si>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</si>
  <si>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</si>
  <si>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</si>
  <si>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</si>
  <si>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</si>
  <si>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</si>
  <si>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</si>
  <si>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</si>
  <si>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</si>
  <si>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</si>
  <si>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</si>
  <si>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</si>
  <si>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</si>
  <si>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</si>
  <si>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</si>
  <si>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</si>
  <si>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</si>
  <si>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</si>
  <si>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</si>
  <si>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</si>
  <si>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</si>
  <si>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</si>
  <si>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</si>
  <si>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</si>
  <si>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</si>
  <si>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</si>
  <si>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</si>
  <si>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</si>
  <si>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</si>
  <si>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</si>
  <si>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</si>
  <si>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</si>
  <si>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</si>
  <si>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</si>
  <si>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</si>
  <si>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</si>
  <si>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</si>
  <si>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</si>
  <si>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</si>
  <si>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</si>
  <si>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</si>
  <si>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</si>
  <si>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</si>
  <si>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</si>
  <si>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</si>
  <si>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</si>
  <si>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</si>
  <si>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</si>
  <si>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</si>
  <si>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</si>
  <si>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</si>
  <si>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</si>
  <si>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</si>
  <si>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</si>
  <si>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</si>
  <si>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</si>
  <si>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</si>
  <si>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</si>
  <si>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</si>
  <si>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</si>
  <si>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</si>
  <si>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</si>
  <si>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</si>
  <si>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</si>
  <si>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</si>
  <si>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</si>
  <si>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</si>
  <si>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</si>
  <si>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</si>
  <si>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</si>
  <si>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</si>
  <si>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</si>
  <si>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</si>
  <si>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</si>
  <si>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</si>
  <si>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</si>
  <si>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</si>
  <si>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</si>
  <si>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</si>
  <si>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</si>
  <si>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</si>
  <si>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</si>
  <si>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</si>
  <si>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</si>
  <si>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</si>
  <si>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</si>
  <si>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</si>
  <si>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</si>
  <si>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</si>
  <si>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</si>
  <si>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</si>
  <si>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</si>
  <si>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</si>
  <si>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</si>
  <si>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</si>
  <si>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</si>
  <si>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</si>
  <si>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</si>
  <si>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</si>
  <si>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</si>
  <si>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</si>
  <si>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</si>
  <si>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</si>
  <si>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</si>
  <si>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</si>
  <si>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</si>
  <si>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</si>
  <si>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</si>
  <si>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</si>
  <si>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</si>
  <si>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</si>
  <si>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</si>
  <si>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</si>
  <si>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</si>
  <si>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</si>
  <si>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</si>
  <si>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</si>
  <si>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</si>
  <si>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</si>
  <si>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</si>
  <si>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</si>
  <si>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</si>
  <si>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</si>
  <si>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</si>
  <si>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</si>
  <si>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</si>
  <si>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</si>
  <si>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</si>
  <si>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</si>
  <si>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</si>
  <si>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</si>
  <si>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</si>
  <si>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</si>
  <si>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</si>
  <si>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</si>
  <si>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</si>
  <si>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</si>
  <si>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</si>
  <si>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</si>
  <si>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</si>
  <si>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</si>
  <si>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</si>
  <si>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</si>
  <si>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</si>
  <si>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</si>
  <si>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</si>
  <si>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</si>
  <si>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</si>
  <si>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</si>
  <si>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</si>
  <si>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</si>
  <si>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</si>
  <si>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</si>
  <si>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</si>
  <si>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</si>
  <si>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</si>
  <si>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</si>
  <si>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</si>
  <si>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</si>
  <si>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</si>
  <si>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</si>
  <si>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</si>
  <si>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</si>
  <si>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</si>
  <si>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</si>
  <si>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</si>
  <si>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</si>
  <si>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</si>
  <si>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</si>
  <si>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</si>
  <si>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</si>
  <si>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</si>
  <si>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</si>
  <si>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</si>
  <si>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</si>
  <si>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</si>
  <si>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</si>
  <si>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</si>
  <si>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</si>
  <si>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</si>
  <si>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</si>
  <si>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</si>
  <si>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</si>
  <si>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</si>
  <si>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</si>
  <si>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</si>
  <si>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</si>
  <si>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</si>
  <si>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</si>
  <si>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</si>
  <si>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</si>
  <si>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</si>
  <si>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</si>
  <si>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</si>
  <si>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</si>
  <si>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</si>
  <si>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</si>
  <si>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</si>
  <si>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</si>
  <si>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</si>
  <si>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</si>
  <si>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</si>
  <si>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</si>
  <si>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</si>
  <si>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</si>
  <si>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</si>
  <si>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</si>
  <si>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</si>
  <si>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</si>
  <si>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</si>
  <si>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</si>
  <si>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</si>
  <si>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</si>
  <si>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</si>
  <si>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</si>
  <si>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</si>
  <si>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</si>
  <si>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</si>
  <si>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</si>
  <si>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</si>
  <si>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</si>
  <si>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</si>
  <si>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</si>
  <si>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</si>
  <si>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</si>
  <si>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</si>
  <si>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</si>
  <si>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</si>
  <si>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</si>
  <si>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</si>
  <si>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</si>
  <si>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</si>
  <si>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</si>
  <si>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</si>
  <si>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</si>
  <si>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</si>
  <si>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</si>
  <si>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</si>
  <si>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</si>
  <si>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</si>
  <si>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</si>
  <si>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</si>
  <si>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</si>
  <si>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</si>
  <si>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</si>
  <si>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</si>
  <si>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</si>
  <si>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</si>
  <si>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</si>
  <si>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</si>
  <si>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</si>
  <si>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</si>
  <si>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</si>
  <si>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</si>
  <si>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</si>
  <si>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</si>
  <si>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</si>
  <si>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</si>
  <si>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</si>
  <si>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</si>
  <si>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</si>
  <si>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</si>
  <si>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</si>
  <si>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</si>
  <si>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</si>
  <si>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</si>
  <si>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</si>
  <si>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</si>
  <si>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</si>
  <si>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</si>
  <si>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</si>
  <si>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</si>
  <si>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</si>
  <si>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</si>
  <si>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</si>
  <si>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</si>
  <si>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</si>
  <si>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</si>
  <si>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</si>
  <si>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</si>
  <si>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</si>
  <si>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</si>
  <si>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</si>
  <si>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</si>
  <si>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</si>
  <si>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</si>
  <si>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</si>
  <si>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</si>
  <si>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</si>
  <si>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</si>
  <si>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</si>
  <si>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</si>
  <si>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</si>
  <si>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</si>
  <si>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</si>
  <si>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</si>
  <si>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</si>
  <si>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</si>
  <si>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</si>
  <si>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</si>
  <si>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</si>
  <si>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</si>
  <si>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</si>
  <si>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</si>
  <si>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</si>
  <si>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</si>
  <si>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</si>
  <si>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</si>
  <si>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</si>
  <si>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</si>
  <si>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</si>
  <si>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</si>
  <si>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</si>
  <si>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</si>
  <si>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</si>
  <si>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</si>
  <si>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</si>
  <si>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</si>
  <si>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</si>
  <si>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</si>
  <si>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</si>
  <si>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</si>
  <si>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</si>
  <si>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</si>
  <si>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</si>
  <si>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</si>
  <si>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</si>
  <si>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</si>
  <si>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</si>
  <si>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</si>
  <si>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</si>
  <si>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</si>
  <si>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</si>
  <si>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</si>
  <si>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</si>
  <si>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</si>
  <si>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</si>
  <si>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</si>
  <si>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</si>
  <si>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</si>
  <si>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</si>
  <si>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</si>
  <si>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</si>
  <si>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</si>
  <si>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</si>
  <si>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</si>
  <si>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</si>
  <si>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</si>
  <si>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</si>
  <si>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</si>
  <si>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</si>
  <si>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</si>
  <si>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</si>
  <si>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</si>
  <si>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</si>
  <si>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</si>
  <si>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</si>
  <si>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</si>
  <si>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</si>
  <si>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</si>
  <si>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</si>
  <si>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</si>
  <si>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</si>
  <si>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</si>
  <si>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</si>
  <si>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</si>
  <si>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</si>
  <si>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</si>
  <si>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</si>
  <si>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</si>
  <si>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</si>
  <si>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</si>
  <si>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</si>
  <si>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</si>
  <si>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</si>
  <si>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</si>
  <si>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</si>
  <si>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</si>
  <si>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</si>
  <si>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</si>
  <si>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</si>
  <si>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</si>
  <si>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</si>
  <si>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</si>
  <si>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</si>
  <si>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</si>
  <si>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</si>
  <si>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</si>
  <si>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</si>
  <si>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</si>
  <si>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</si>
  <si>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</si>
  <si>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</si>
  <si>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</si>
  <si>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</si>
  <si>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</si>
  <si>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</si>
  <si>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</si>
  <si>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</si>
  <si>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</si>
  <si>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</si>
  <si>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</si>
  <si>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</si>
  <si>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</si>
  <si>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</si>
  <si>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</si>
  <si>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</si>
  <si>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</si>
  <si>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</si>
  <si>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</si>
  <si>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</si>
  <si>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</si>
  <si>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</si>
  <si>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</si>
  <si>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</si>
  <si>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</si>
  <si>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</si>
  <si>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</si>
  <si>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</si>
  <si>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</si>
  <si>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</si>
  <si>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</si>
  <si>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</si>
  <si>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</si>
  <si>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</si>
  <si>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</si>
  <si>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</si>
  <si>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</si>
  <si>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</si>
  <si>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</si>
  <si>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</si>
  <si>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</si>
  <si>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</si>
  <si>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</si>
  <si>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</si>
  <si>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</si>
  <si>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</si>
  <si>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</si>
  <si>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</si>
  <si>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</si>
  <si>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</si>
  <si>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</si>
  <si>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</si>
  <si>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</si>
  <si>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</si>
  <si>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</si>
  <si>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</si>
  <si>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</si>
  <si>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</si>
  <si>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</si>
  <si>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</si>
  <si>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</si>
  <si>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</si>
  <si>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</si>
  <si>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</si>
  <si>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</si>
  <si>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</si>
  <si>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</si>
  <si>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</si>
  <si>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</si>
  <si>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</si>
  <si>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</si>
  <si>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</si>
  <si>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</si>
  <si>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</si>
  <si>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</si>
  <si>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</si>
  <si>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</si>
  <si>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</si>
  <si>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</si>
  <si>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</si>
  <si>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</si>
  <si>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</si>
  <si>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</si>
  <si>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</si>
  <si>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</si>
  <si>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</si>
  <si>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</si>
  <si>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</si>
  <si>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</si>
  <si>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</si>
  <si>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</si>
  <si>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</si>
  <si>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</si>
  <si>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</si>
  <si>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</si>
  <si>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</si>
  <si>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</si>
  <si>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</si>
  <si>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</si>
  <si>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</si>
  <si>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</si>
  <si>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</si>
  <si>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</si>
  <si>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</si>
  <si>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</si>
  <si>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</si>
  <si>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</si>
  <si>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</si>
  <si>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</si>
  <si>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</si>
  <si>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</si>
  <si>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</si>
  <si>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</si>
  <si>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</si>
  <si>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</si>
  <si>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</si>
  <si>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</si>
  <si>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</si>
  <si>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</si>
  <si>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</si>
  <si>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</si>
  <si>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</si>
  <si>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</si>
  <si>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</si>
  <si>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</si>
  <si>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</si>
  <si>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</si>
  <si>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</si>
  <si>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</si>
  <si>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</si>
  <si>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</si>
  <si>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</si>
  <si>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</si>
  <si>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</si>
  <si>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</si>
  <si>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</si>
  <si>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</si>
  <si>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</si>
  <si>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</si>
  <si>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</si>
  <si>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</si>
  <si>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</si>
  <si>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</si>
  <si>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</si>
  <si>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</si>
  <si>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</si>
  <si>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</si>
  <si>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</si>
  <si>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</si>
  <si>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</si>
  <si>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</si>
  <si>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</si>
  <si>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</si>
  <si>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</si>
  <si>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</si>
  <si>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</si>
  <si>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</si>
  <si>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</si>
  <si>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</si>
  <si>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</si>
  <si>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</si>
  <si>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</si>
  <si>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</si>
  <si>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</si>
  <si>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</si>
  <si>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</si>
  <si>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</si>
  <si>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</si>
  <si>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</si>
  <si>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</si>
  <si>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</si>
  <si>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</si>
  <si>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</si>
  <si>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</si>
  <si>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</si>
  <si>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</si>
  <si>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</si>
  <si>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</si>
  <si>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</si>
  <si>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</si>
  <si>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</si>
  <si>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</si>
  <si>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</si>
  <si>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</si>
  <si>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</si>
  <si>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</si>
  <si>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</si>
  <si>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</si>
  <si>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</si>
  <si>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</si>
  <si>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</si>
  <si>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</si>
  <si>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</si>
  <si>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</si>
  <si>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</si>
  <si>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</si>
  <si>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</si>
  <si>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</si>
  <si>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</si>
  <si>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</si>
  <si>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</si>
  <si>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</si>
  <si>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</si>
  <si>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</si>
  <si>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</si>
  <si>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</si>
  <si>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</si>
  <si>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</si>
  <si>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</si>
  <si>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</si>
  <si>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</si>
  <si>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</si>
  <si>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</si>
  <si>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</si>
  <si>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</si>
  <si>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</si>
  <si>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</si>
  <si>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</si>
  <si>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</si>
  <si>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</si>
  <si>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</si>
  <si>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</si>
  <si>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</si>
  <si>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</si>
  <si>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</si>
  <si>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</si>
  <si>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</si>
  <si>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</si>
  <si>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</si>
  <si>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</si>
  <si>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</si>
  <si>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</si>
  <si>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</si>
  <si>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</si>
  <si>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</si>
  <si>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</si>
  <si>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</si>
  <si>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</si>
  <si>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</si>
  <si>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</si>
  <si>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</si>
  <si>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</si>
  <si>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</si>
  <si>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</si>
  <si>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</si>
  <si>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</si>
  <si>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</si>
  <si>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</si>
  <si>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</si>
  <si>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</si>
  <si>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</si>
  <si>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</si>
  <si>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</si>
  <si>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</si>
  <si>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</si>
  <si>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</si>
  <si>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</si>
  <si>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</si>
  <si>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</si>
  <si>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</si>
  <si>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</si>
  <si>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</si>
  <si>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</si>
  <si>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</si>
  <si>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</si>
  <si>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</si>
  <si>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</si>
  <si>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</si>
  <si>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</si>
  <si>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</si>
  <si>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</si>
  <si>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</si>
  <si>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</si>
  <si>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</si>
  <si>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</si>
  <si>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</si>
  <si>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</si>
  <si>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</si>
  <si>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</si>
  <si>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</si>
  <si>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</si>
  <si>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</si>
  <si>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</si>
  <si>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</si>
  <si>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</si>
  <si>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</si>
  <si>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</si>
  <si>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</si>
  <si>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</si>
  <si>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</si>
  <si>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</si>
  <si>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</si>
  <si>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</si>
  <si>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</si>
  <si>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</si>
  <si>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</si>
  <si>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</si>
  <si>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</si>
  <si>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</si>
  <si>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</si>
  <si>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</si>
  <si>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</si>
  <si>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</si>
  <si>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</si>
  <si>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</si>
  <si>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</si>
  <si>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</si>
  <si>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</si>
  <si>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</si>
  <si>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</si>
  <si>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</si>
  <si>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</si>
  <si>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</si>
  <si>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</si>
  <si>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</si>
  <si>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</si>
  <si>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</si>
  <si>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</si>
  <si>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</si>
  <si>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</si>
  <si>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</si>
  <si>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</si>
  <si>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</si>
  <si>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</si>
  <si>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</si>
  <si>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</si>
  <si>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</si>
  <si>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</si>
  <si>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</si>
  <si>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</si>
  <si>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</si>
  <si>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</si>
  <si>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</si>
  <si>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</si>
  <si>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</si>
  <si>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</si>
  <si>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</si>
  <si>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</si>
  <si>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</si>
  <si>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</si>
  <si>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</si>
  <si>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</si>
  <si>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</si>
  <si>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</si>
  <si>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</si>
  <si>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</si>
  <si>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</si>
  <si>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</si>
  <si>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</si>
  <si>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</si>
  <si>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</si>
  <si>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</si>
  <si>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</si>
  <si>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</si>
  <si>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</si>
  <si>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</si>
  <si>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</si>
  <si>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</si>
  <si>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</si>
  <si>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</si>
  <si>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</si>
  <si>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</si>
  <si>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</si>
  <si>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</si>
  <si>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</si>
  <si>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</si>
  <si>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</si>
  <si>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</si>
  <si>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</si>
  <si>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</si>
  <si>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</si>
  <si>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</si>
  <si>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</si>
  <si>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</si>
  <si>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</si>
  <si>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</si>
  <si>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</si>
  <si>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</si>
  <si>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</si>
  <si>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</si>
  <si>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</si>
  <si>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</si>
  <si>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</si>
  <si>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</si>
  <si>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</si>
  <si>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</si>
  <si>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</si>
  <si>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</si>
  <si>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</si>
  <si>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</si>
  <si>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</si>
  <si>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</si>
  <si>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</si>
  <si>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</si>
  <si>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</si>
  <si>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</si>
  <si>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</si>
  <si>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</si>
  <si>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</si>
  <si>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</si>
  <si>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</si>
  <si>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</si>
  <si>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</si>
  <si>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</si>
  <si>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</si>
  <si>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</si>
  <si>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</si>
  <si>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</si>
  <si>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</si>
  <si>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</si>
  <si>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</si>
  <si>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</si>
  <si>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</si>
  <si>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</si>
  <si>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</si>
  <si>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</si>
  <si>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</si>
  <si>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</si>
  <si>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</si>
  <si>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</si>
  <si>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</si>
  <si>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</si>
  <si>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</si>
  <si>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</si>
  <si>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</si>
  <si>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</si>
  <si>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</si>
  <si>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</si>
  <si>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</si>
  <si>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</si>
  <si>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</si>
  <si>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</si>
  <si>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</si>
  <si>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</si>
  <si>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</si>
  <si>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</si>
  <si>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</si>
  <si>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</si>
  <si>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</si>
  <si>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</si>
  <si>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</si>
  <si>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</si>
  <si>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</si>
  <si>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</si>
  <si>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</si>
  <si>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</si>
  <si>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</si>
  <si>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</si>
  <si>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</si>
  <si>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</si>
  <si>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</si>
  <si>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</si>
  <si>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</si>
  <si>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</si>
  <si>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</si>
  <si>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</si>
  <si>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</si>
  <si>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</si>
  <si>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</si>
  <si>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</si>
  <si>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</si>
  <si>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</si>
  <si>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</si>
  <si>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</si>
  <si>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</si>
  <si>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</si>
  <si>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</si>
  <si>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</si>
  <si>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</si>
  <si>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</si>
  <si>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</si>
  <si>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</si>
  <si>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</si>
  <si>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</si>
  <si>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</si>
  <si>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</si>
  <si>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</si>
  <si>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</si>
  <si>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</si>
  <si>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</si>
  <si>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</si>
  <si>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</si>
  <si>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</si>
  <si>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</si>
  <si>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</si>
  <si>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</si>
  <si>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</si>
  <si>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</si>
  <si>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</si>
  <si>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</si>
  <si>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</si>
  <si>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</si>
  <si>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</si>
  <si>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</si>
  <si>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</si>
  <si>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</si>
  <si>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</si>
  <si>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</si>
  <si>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</si>
  <si>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</si>
  <si>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</si>
  <si>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</si>
  <si>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</si>
  <si>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</si>
  <si>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</si>
  <si>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</si>
  <si>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</si>
  <si>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</si>
  <si>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</si>
  <si>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</si>
  <si>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</si>
  <si>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</si>
  <si>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</si>
  <si>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</si>
  <si>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</si>
  <si>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</si>
  <si>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</si>
  <si>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</si>
  <si>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</si>
  <si>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</si>
  <si>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</si>
  <si>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</si>
  <si>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</si>
  <si>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</si>
  <si>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</si>
  <si>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</si>
  <si>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</si>
  <si>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</si>
  <si>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</si>
  <si>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</si>
  <si>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</si>
  <si>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</si>
  <si>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</si>
  <si>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</si>
  <si>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</si>
  <si>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</si>
  <si>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</si>
  <si>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</si>
  <si>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</si>
  <si>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</si>
  <si>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</si>
  <si>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</si>
  <si>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</si>
  <si>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</si>
  <si>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</si>
  <si>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</si>
  <si>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</si>
  <si>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</si>
  <si>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</si>
  <si>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</si>
  <si>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</si>
  <si>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</si>
  <si>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</si>
  <si>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</si>
  <si>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</si>
  <si>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</si>
  <si>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</si>
  <si>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</si>
  <si>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</si>
  <si>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</si>
  <si>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</si>
  <si>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</si>
  <si>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</si>
  <si>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</si>
  <si>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</si>
  <si>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</si>
  <si>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</si>
  <si>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</si>
  <si>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</si>
  <si>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</si>
  <si>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</si>
  <si>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</si>
  <si>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</si>
  <si>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</si>
  <si>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</si>
  <si>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</si>
  <si>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</si>
  <si>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</si>
  <si>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</si>
  <si>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</si>
  <si>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</si>
  <si>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</si>
  <si>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</si>
  <si>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</si>
  <si>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</si>
  <si>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</si>
  <si>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</si>
  <si>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</si>
  <si>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</si>
  <si>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</si>
  <si>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</si>
  <si>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</si>
  <si>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</si>
  <si>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</si>
  <si>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</si>
  <si>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</si>
  <si>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</si>
  <si>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</si>
  <si>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</si>
  <si>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</si>
  <si>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</si>
  <si>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</si>
  <si>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</si>
  <si>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</si>
  <si>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</si>
  <si>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</si>
  <si>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</si>
  <si>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</si>
  <si>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</si>
  <si>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</si>
  <si>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</si>
  <si>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</si>
  <si>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</si>
  <si>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</si>
  <si>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</si>
  <si>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</si>
  <si>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</si>
  <si>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</si>
  <si>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</si>
  <si>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</si>
  <si>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</si>
  <si>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</si>
  <si>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</si>
  <si>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</si>
  <si>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</si>
  <si>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</si>
  <si>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</si>
  <si>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</si>
  <si>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</si>
  <si>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</si>
  <si>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</si>
  <si>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</si>
  <si>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</si>
  <si>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</si>
  <si>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</si>
  <si>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</si>
  <si>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</si>
  <si>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</si>
  <si>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</si>
  <si>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</si>
  <si>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</si>
  <si>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</si>
  <si>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</si>
  <si>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</si>
  <si>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</si>
  <si>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</si>
  <si>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</si>
  <si>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</si>
  <si>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</si>
  <si>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</si>
  <si>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</si>
  <si>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</si>
  <si>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</si>
  <si>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</si>
  <si>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</si>
  <si>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</si>
  <si>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</si>
  <si>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</si>
  <si>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</si>
  <si>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</si>
  <si>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</si>
  <si>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</si>
  <si>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</si>
  <si>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</si>
  <si>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</si>
  <si>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</si>
  <si>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</si>
  <si>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</si>
  <si>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</si>
  <si>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</si>
  <si>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</si>
  <si>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</si>
  <si>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</si>
  <si>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</si>
  <si>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</si>
  <si>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</si>
  <si>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</si>
  <si>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</si>
  <si>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</si>
  <si>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</si>
  <si>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</si>
  <si>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</si>
  <si>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</si>
  <si>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</si>
  <si>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</si>
  <si>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</si>
  <si>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</si>
  <si>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</si>
  <si>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</si>
  <si>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</si>
  <si>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</si>
  <si>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</si>
  <si>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</si>
  <si>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</si>
  <si>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</si>
  <si>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</si>
  <si>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</si>
  <si>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</si>
  <si>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</si>
  <si>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</si>
  <si>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</si>
  <si>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</si>
  <si>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</si>
  <si>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</si>
  <si>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</si>
  <si>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</si>
  <si>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</si>
  <si>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</si>
  <si>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</si>
  <si>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</si>
  <si>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</si>
  <si>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</si>
  <si>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</si>
  <si>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</si>
  <si>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</si>
  <si>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</si>
  <si>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</si>
  <si>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</si>
  <si>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</si>
  <si>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</si>
  <si>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</si>
  <si>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</si>
  <si>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</si>
  <si>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</si>
  <si>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</si>
  <si>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</si>
  <si>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</si>
  <si>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</si>
  <si>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</si>
  <si>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</si>
  <si>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</si>
  <si>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</si>
  <si>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</si>
  <si>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</si>
  <si>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</si>
  <si>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</si>
  <si>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</si>
  <si>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</si>
  <si>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</si>
  <si>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</si>
  <si>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</si>
  <si>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</si>
  <si>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</si>
  <si>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</si>
  <si>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</si>
  <si>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</si>
  <si>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</si>
  <si>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</si>
  <si>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</si>
  <si>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</si>
  <si>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</si>
  <si>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</si>
  <si>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</si>
  <si>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</si>
  <si>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</si>
  <si>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</si>
  <si>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</si>
  <si>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</si>
  <si>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</si>
  <si>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</si>
  <si>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</si>
  <si>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</si>
  <si>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</si>
  <si>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</si>
  <si>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</si>
  <si>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</si>
  <si>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</si>
  <si>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</si>
  <si>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</si>
  <si>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</si>
  <si>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</si>
  <si>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</si>
  <si>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</si>
  <si>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</si>
  <si>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</si>
  <si>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</si>
  <si>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</si>
  <si>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</si>
  <si>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</si>
  <si>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</si>
  <si>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</si>
  <si>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</si>
  <si>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</si>
  <si>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</si>
  <si>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</si>
  <si>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</si>
  <si>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</si>
  <si>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</si>
  <si>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</si>
  <si>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</si>
  <si>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</si>
  <si>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</si>
  <si>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</si>
  <si>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</si>
  <si>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</si>
  <si>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</si>
  <si>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</si>
  <si>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</si>
  <si>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</si>
  <si>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</si>
  <si>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</si>
  <si>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</si>
  <si>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</si>
  <si>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</si>
  <si>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</si>
  <si>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</si>
  <si>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</si>
  <si>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</si>
  <si>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</si>
  <si>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</si>
  <si>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</si>
  <si>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</si>
  <si>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</si>
  <si>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</si>
  <si>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</si>
  <si>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</si>
  <si>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</si>
  <si>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</si>
  <si>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</si>
  <si>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</si>
  <si>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</si>
  <si>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</si>
  <si>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</si>
  <si>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</si>
  <si>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</si>
  <si>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</si>
  <si>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</si>
  <si>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</si>
  <si>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</si>
  <si>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</si>
  <si>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</si>
  <si>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</si>
  <si>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</si>
  <si>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</si>
  <si>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</si>
  <si>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</si>
  <si>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</si>
  <si>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</si>
  <si>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</si>
  <si>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</si>
  <si>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</si>
  <si>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</si>
  <si>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</si>
  <si>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</si>
  <si>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</si>
  <si>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</si>
  <si>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</si>
  <si>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</si>
  <si>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</si>
  <si>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</si>
  <si>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</si>
  <si>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</si>
  <si>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</si>
  <si>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</si>
  <si>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</si>
  <si>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</si>
  <si>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</si>
  <si>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</si>
  <si>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</si>
  <si>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</si>
  <si>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</si>
  <si>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</si>
  <si>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</si>
  <si>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</si>
  <si>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</si>
  <si>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</si>
  <si>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</si>
  <si>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</si>
  <si>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</si>
  <si>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</si>
  <si>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</si>
  <si>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</si>
  <si>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</si>
  <si>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</si>
  <si>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</si>
  <si>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</si>
  <si>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</si>
  <si>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</si>
  <si>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</si>
  <si>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</si>
  <si>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</si>
  <si>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</si>
  <si>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</si>
  <si>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</si>
  <si>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</si>
  <si>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</si>
  <si>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</si>
  <si>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</si>
  <si>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</si>
  <si>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</si>
  <si>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</si>
  <si>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</si>
  <si>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</si>
  <si>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</si>
  <si>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</si>
  <si>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</si>
  <si>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</si>
  <si>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</si>
  <si>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</si>
  <si>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</si>
  <si>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</si>
  <si>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</si>
  <si>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</si>
  <si>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</si>
  <si>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</si>
  <si>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</si>
  <si>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</si>
  <si>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</si>
  <si>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</si>
  <si>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</si>
  <si>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</si>
  <si>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</si>
  <si>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</si>
  <si>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</si>
  <si>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</si>
  <si>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</si>
  <si>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</si>
  <si>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</si>
  <si>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</si>
  <si>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</si>
  <si>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</si>
  <si>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</si>
  <si>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</si>
  <si>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</si>
  <si>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</si>
  <si>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</si>
  <si>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</si>
  <si>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</si>
  <si>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</si>
  <si>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</si>
  <si>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</si>
  <si>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</si>
  <si>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</si>
  <si>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</si>
  <si>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</si>
  <si>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</si>
  <si>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</si>
  <si>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</si>
  <si>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</si>
  <si>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</si>
  <si>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</si>
  <si>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</si>
  <si>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</si>
  <si>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</si>
  <si>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</si>
  <si>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</si>
  <si>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</si>
  <si>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</si>
  <si>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</si>
  <si>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</si>
  <si>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</si>
  <si>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</si>
  <si>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</si>
  <si>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</si>
  <si>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</si>
  <si>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</si>
  <si>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</si>
  <si>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</si>
  <si>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</si>
  <si>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</si>
  <si>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</si>
  <si>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</si>
  <si>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</si>
  <si>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</si>
  <si>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</si>
  <si>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</si>
  <si>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</si>
  <si>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</si>
  <si>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</si>
  <si>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</si>
  <si>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</si>
  <si>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</si>
  <si>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</si>
  <si>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</si>
  <si>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</si>
  <si>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</si>
  <si>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</si>
  <si>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</si>
  <si>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</si>
  <si>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</si>
  <si>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</si>
  <si>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</si>
  <si>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</si>
  <si>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</si>
  <si>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</si>
  <si>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</si>
  <si>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</si>
  <si>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</si>
  <si>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</si>
  <si>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</si>
  <si>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</si>
  <si>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</si>
  <si>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</si>
  <si>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</si>
  <si>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</si>
  <si>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</si>
  <si>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</si>
  <si>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</si>
  <si>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</si>
  <si>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</si>
  <si>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</si>
  <si>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</si>
  <si>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</si>
  <si>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</si>
  <si>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</si>
  <si>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</si>
  <si>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</si>
  <si>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</si>
  <si>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</si>
  <si>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</si>
  <si>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</si>
  <si>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</si>
  <si>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</si>
  <si>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</si>
  <si>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</si>
  <si>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</si>
  <si>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</si>
  <si>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</si>
  <si>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</si>
  <si>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</si>
  <si>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</si>
  <si>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</si>
  <si>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</si>
  <si>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</si>
  <si>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</si>
  <si>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</si>
  <si>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</si>
  <si>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</si>
  <si>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</si>
  <si>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</si>
  <si>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</si>
  <si>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</si>
  <si>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</si>
  <si>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</si>
  <si>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</si>
  <si>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</si>
  <si>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</si>
  <si>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</si>
  <si>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</si>
  <si>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</si>
  <si>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</si>
  <si>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</si>
  <si>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</si>
  <si>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</si>
  <si>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</si>
  <si>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</si>
  <si>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</si>
  <si>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</si>
  <si>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</si>
  <si>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</si>
  <si>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</si>
  <si>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</si>
  <si>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</si>
  <si>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</si>
  <si>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</si>
  <si>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</si>
  <si>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</si>
  <si>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</si>
  <si>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</si>
  <si>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</si>
  <si>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</si>
  <si>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</si>
  <si>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</si>
  <si>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</si>
  <si>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</si>
  <si>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</si>
  <si>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</si>
  <si>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</si>
  <si>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</si>
  <si>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</si>
  <si>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</si>
  <si>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</si>
  <si>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</si>
  <si>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</si>
  <si>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</si>
  <si>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</si>
  <si>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</si>
  <si>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</si>
  <si>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</si>
  <si>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</si>
  <si>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</si>
  <si>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</si>
  <si>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</si>
  <si>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</si>
  <si>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</si>
  <si>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</si>
  <si>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</si>
  <si>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</si>
  <si>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</si>
  <si>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</si>
  <si>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</si>
  <si>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</si>
  <si>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</si>
  <si>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</si>
  <si>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</si>
  <si>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</si>
  <si>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</si>
  <si>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</si>
  <si>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</si>
  <si>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</si>
  <si>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</si>
  <si>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</si>
  <si>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</si>
  <si>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</si>
  <si>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</si>
  <si>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</si>
  <si>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</si>
  <si>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</si>
  <si>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</si>
  <si>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</si>
  <si>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</si>
  <si>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</si>
  <si>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</si>
  <si>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</si>
  <si>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</si>
  <si>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</si>
  <si>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</si>
  <si>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</si>
  <si>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</si>
  <si>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</si>
  <si>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</si>
  <si>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</si>
  <si>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</si>
  <si>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</si>
  <si>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</si>
  <si>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</si>
  <si>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</si>
  <si>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</si>
  <si>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</si>
  <si>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</si>
  <si>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</si>
  <si>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</si>
  <si>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</si>
  <si>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</si>
  <si>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</si>
  <si>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</si>
  <si>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</si>
  <si>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</si>
  <si>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</si>
  <si>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</si>
  <si>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</si>
  <si>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</si>
  <si>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</si>
  <si>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</si>
  <si>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</si>
  <si>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</si>
  <si>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</si>
  <si>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</si>
  <si>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</si>
  <si>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</si>
  <si>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</si>
  <si>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</si>
  <si>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</si>
  <si>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</si>
  <si>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</si>
  <si>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</si>
  <si>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</si>
  <si>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</si>
  <si>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</si>
  <si>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</si>
  <si>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</si>
  <si>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</si>
  <si>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</si>
  <si>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</si>
  <si>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</si>
  <si>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</si>
  <si>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</si>
  <si>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</si>
  <si>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</si>
  <si>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</si>
  <si>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</si>
  <si>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</si>
  <si>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</si>
  <si>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</si>
  <si>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</si>
  <si>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</si>
  <si>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</si>
  <si>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</si>
  <si>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</si>
  <si>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</si>
  <si>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</si>
  <si>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</si>
  <si>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</si>
  <si>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</si>
  <si>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</si>
  <si>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</si>
  <si>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</si>
  <si>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</si>
  <si>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</si>
  <si>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</si>
  <si>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</si>
  <si>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</si>
  <si>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</si>
  <si>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</si>
  <si>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</si>
  <si>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</si>
  <si>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</si>
  <si>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</si>
  <si>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</si>
  <si>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</si>
  <si>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</si>
  <si>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</si>
  <si>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</si>
  <si>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</si>
  <si>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</si>
  <si>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</si>
  <si>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</si>
  <si>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</si>
  <si>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</si>
  <si>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</si>
  <si>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</si>
  <si>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</si>
  <si>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</si>
  <si>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</si>
  <si>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</si>
  <si>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</si>
  <si>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</si>
  <si>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</si>
  <si>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</si>
  <si>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</si>
  <si>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</si>
  <si>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</si>
  <si>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</si>
  <si>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</si>
  <si>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</si>
  <si>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</si>
  <si>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</si>
  <si>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</si>
  <si>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</si>
  <si>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</si>
  <si>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</si>
  <si>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</si>
  <si>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</si>
  <si>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</si>
  <si>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</si>
  <si>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</si>
  <si>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</si>
  <si>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</si>
  <si>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</si>
  <si>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</si>
  <si>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</si>
  <si>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</si>
  <si>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</si>
  <si>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</si>
  <si>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</si>
  <si>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</si>
  <si>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</si>
  <si>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</si>
  <si>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</si>
  <si>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</si>
  <si>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</si>
  <si>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</si>
  <si>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</si>
  <si>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</si>
  <si>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</si>
  <si>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</si>
  <si>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</si>
  <si>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</si>
  <si>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</si>
  <si>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</si>
  <si>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</si>
  <si>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</si>
  <si>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</si>
  <si>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</si>
  <si>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</si>
  <si>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</si>
  <si>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</si>
  <si>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</si>
  <si>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</si>
  <si>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</si>
  <si>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</si>
  <si>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</si>
  <si>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</si>
  <si>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</si>
  <si>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</si>
  <si>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</si>
  <si>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</si>
  <si>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</si>
  <si>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</si>
  <si>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</si>
  <si>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</si>
  <si>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</si>
  <si>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</si>
  <si>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</si>
  <si>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</si>
  <si>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</si>
  <si>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</si>
  <si>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</si>
  <si>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</si>
  <si>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</si>
  <si>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</si>
  <si>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</si>
  <si>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</si>
  <si>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</si>
  <si>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</si>
  <si>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</si>
  <si>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</si>
  <si>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</si>
  <si>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</si>
  <si>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</si>
  <si>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</si>
  <si>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</si>
  <si>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</si>
  <si>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</si>
  <si>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</si>
  <si>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</si>
  <si>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</si>
  <si>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</si>
  <si>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</si>
  <si>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</si>
  <si>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</si>
  <si>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</si>
  <si>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</si>
  <si>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</si>
  <si>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</si>
  <si>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</si>
  <si>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</si>
  <si>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</si>
  <si>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</si>
  <si>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</si>
  <si>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</si>
  <si>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</si>
  <si>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</si>
  <si>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</si>
  <si>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</si>
  <si>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</si>
  <si>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</si>
  <si>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</si>
  <si>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</si>
  <si>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</si>
  <si>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</si>
  <si>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</si>
  <si>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</si>
  <si>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</si>
  <si>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</si>
  <si>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</si>
  <si>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</si>
  <si>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</si>
  <si>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</si>
  <si>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</si>
  <si>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</si>
  <si>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</si>
  <si>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</si>
  <si>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</si>
  <si>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</si>
  <si>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</si>
  <si>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</si>
  <si>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</si>
  <si>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</si>
  <si>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</si>
  <si>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</si>
  <si>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</si>
  <si>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</si>
  <si>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</si>
  <si>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</si>
  <si>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</si>
  <si>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</si>
  <si>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</si>
  <si>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</si>
  <si>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</si>
  <si>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</si>
  <si>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</si>
  <si>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</si>
  <si>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</si>
  <si>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</si>
  <si>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</si>
  <si>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</si>
  <si>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</si>
  <si>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</si>
  <si>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</si>
  <si>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</si>
  <si>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</si>
  <si>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</si>
  <si>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</si>
  <si>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</si>
  <si>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</si>
  <si>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</si>
  <si>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</si>
  <si>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</si>
  <si>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</si>
  <si>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</si>
  <si>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</si>
  <si>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</si>
  <si>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</si>
  <si>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</si>
  <si>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</si>
  <si>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</si>
  <si>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</si>
  <si>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</si>
  <si>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</si>
  <si>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</si>
  <si>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</si>
  <si>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</si>
  <si>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</si>
  <si>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</si>
  <si>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</si>
  <si>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</si>
  <si>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</si>
  <si>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</si>
  <si>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</si>
  <si>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</si>
  <si>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</si>
  <si>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</si>
  <si>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</si>
  <si>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</si>
  <si>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</si>
  <si>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</si>
  <si>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</si>
  <si>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</si>
  <si>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</si>
  <si>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</si>
  <si>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</si>
  <si>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</si>
  <si>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</si>
  <si>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</si>
  <si>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</si>
  <si>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</si>
  <si>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</si>
  <si>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</si>
  <si>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</si>
  <si>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</si>
  <si>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</si>
  <si>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</si>
  <si>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</si>
  <si>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</si>
  <si>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</si>
  <si>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</si>
  <si>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</si>
  <si>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</si>
  <si>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</si>
  <si>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</si>
  <si>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</si>
  <si>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</si>
  <si>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</si>
  <si>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</si>
  <si>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</si>
  <si>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</si>
  <si>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</si>
  <si>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</si>
  <si>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</si>
  <si>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</si>
  <si>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</si>
  <si>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</si>
  <si>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</si>
  <si>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</si>
  <si>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</si>
  <si>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</si>
  <si>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</si>
  <si>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</si>
  <si>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</si>
  <si>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</si>
  <si>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</si>
  <si>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</si>
  <si>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</si>
  <si>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</si>
  <si>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</si>
  <si>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</si>
  <si>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</si>
  <si>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</si>
  <si>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</si>
  <si>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</si>
  <si>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</si>
  <si>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</si>
  <si>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</si>
  <si>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</si>
  <si>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</si>
  <si>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</si>
  <si>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</si>
  <si>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</si>
  <si>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</si>
  <si>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</si>
  <si>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</si>
  <si>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</si>
  <si>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</si>
  <si>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</si>
  <si>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</si>
  <si>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</si>
  <si>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</si>
  <si>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</si>
  <si>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</si>
  <si>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</si>
  <si>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</si>
  <si>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</si>
  <si>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</si>
  <si>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</si>
  <si>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</si>
  <si>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</si>
  <si>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</si>
  <si>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</si>
  <si>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</si>
  <si>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</si>
  <si>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</si>
  <si>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</si>
  <si>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</si>
  <si>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</si>
  <si>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</si>
  <si>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</si>
  <si>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</si>
  <si>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</si>
  <si>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</si>
  <si>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</si>
  <si>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</si>
  <si>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</si>
  <si>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</si>
  <si>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</si>
  <si>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</si>
  <si>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</si>
  <si>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</si>
  <si>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</si>
  <si>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</si>
  <si>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</si>
  <si>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</si>
  <si>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</si>
  <si>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</si>
  <si>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</si>
  <si>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</si>
  <si>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</si>
  <si>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</si>
  <si>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</si>
  <si>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</si>
  <si>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</si>
  <si>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</si>
  <si>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</si>
  <si>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</si>
  <si>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</si>
  <si>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</si>
  <si>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</si>
  <si>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</si>
  <si>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</si>
  <si>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</si>
  <si>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</si>
  <si>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</si>
  <si>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</si>
  <si>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</si>
  <si>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</si>
  <si>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</si>
  <si>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</si>
  <si>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</si>
  <si>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</si>
  <si>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</si>
  <si>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</si>
  <si>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</si>
  <si>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</si>
  <si>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</si>
  <si>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</si>
  <si>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</si>
  <si>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</si>
  <si>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</si>
  <si>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</si>
  <si>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</si>
  <si>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</si>
  <si>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</si>
  <si>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</si>
  <si>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</si>
  <si>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</si>
  <si>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</si>
  <si>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</si>
  <si>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</si>
  <si>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</si>
  <si>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</si>
  <si>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</si>
  <si>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</si>
  <si>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</si>
  <si>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</si>
  <si>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</si>
  <si>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</si>
  <si>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</si>
  <si>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</si>
  <si>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</si>
  <si>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</si>
  <si>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</si>
  <si>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</si>
  <si>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</si>
  <si>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</si>
  <si>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</si>
  <si>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</si>
  <si>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</si>
  <si>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</si>
  <si>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</si>
  <si>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</si>
  <si>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</si>
  <si>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</si>
  <si>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</si>
  <si>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</si>
  <si>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</si>
  <si>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</si>
  <si>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</si>
  <si>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</si>
  <si>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</si>
  <si>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</si>
  <si>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</si>
  <si>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</si>
  <si>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</si>
  <si>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</si>
  <si>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</si>
  <si>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</si>
  <si>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</si>
  <si>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</si>
  <si>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</si>
  <si>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</si>
  <si>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</si>
  <si>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</si>
  <si>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</si>
  <si>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</si>
  <si>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</si>
  <si>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</si>
  <si>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</si>
  <si>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</si>
  <si>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</si>
  <si>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</si>
  <si>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</si>
  <si>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</si>
  <si>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</si>
  <si>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</si>
  <si>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</si>
  <si>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</si>
  <si>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</si>
  <si>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</si>
  <si>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</si>
  <si>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</si>
  <si>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</si>
  <si>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</si>
  <si>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</si>
  <si>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</si>
  <si>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</si>
  <si>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</si>
  <si>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</si>
  <si>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</si>
  <si>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</si>
  <si>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</si>
  <si>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</si>
  <si>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</si>
  <si>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</si>
  <si>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</si>
  <si>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</si>
  <si>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</si>
  <si>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</si>
  <si>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</si>
  <si>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</si>
  <si>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</si>
  <si>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</si>
  <si>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</si>
  <si>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</si>
  <si>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</si>
  <si>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</si>
  <si>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</si>
  <si>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</si>
  <si>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</si>
  <si>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</si>
  <si>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</si>
  <si>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</si>
  <si>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</si>
  <si>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</si>
  <si>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</si>
  <si>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</si>
  <si>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</si>
  <si>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</si>
  <si>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</si>
  <si>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</si>
  <si>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</si>
  <si>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</si>
  <si>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</si>
  <si>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</si>
  <si>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</si>
  <si>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</si>
  <si>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</si>
  <si>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</si>
  <si>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</si>
  <si>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</si>
  <si>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</si>
  <si>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</si>
  <si>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</si>
  <si>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</si>
  <si>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</si>
  <si>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</si>
  <si>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</si>
  <si>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</si>
  <si>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</si>
  <si>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</si>
  <si>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</si>
  <si>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</si>
  <si>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</si>
  <si>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</si>
  <si>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</si>
  <si>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</si>
  <si>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</si>
  <si>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</si>
  <si>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</si>
  <si>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</si>
  <si>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</si>
  <si>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</si>
  <si>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</si>
  <si>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</si>
  <si>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</si>
  <si>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</si>
  <si>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</si>
  <si>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</si>
  <si>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</si>
  <si>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</si>
  <si>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</si>
  <si>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</si>
  <si>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</si>
  <si>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</si>
  <si>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</si>
  <si>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</si>
  <si>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</si>
  <si>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</si>
  <si>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</si>
  <si>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</si>
  <si>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</si>
  <si>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</si>
  <si>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</si>
  <si>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</si>
  <si>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</si>
  <si>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</si>
  <si>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</si>
  <si>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</si>
  <si>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</si>
  <si>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</si>
  <si>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</si>
  <si>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</si>
  <si>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</si>
  <si>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</si>
  <si>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</si>
  <si>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</si>
  <si>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</si>
  <si>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</si>
  <si>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</si>
  <si>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</si>
  <si>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</si>
  <si>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</si>
  <si>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</si>
  <si>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</si>
  <si>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</si>
  <si>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</si>
  <si>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</si>
  <si>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</si>
  <si>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</si>
  <si>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</si>
  <si>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</si>
  <si>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</si>
  <si>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</si>
  <si>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</si>
  <si>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</si>
  <si>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</si>
  <si>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</si>
  <si>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</si>
  <si>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</si>
  <si>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</si>
  <si>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</si>
  <si>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</si>
  <si>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</si>
  <si>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</si>
  <si>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</si>
  <si>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</si>
  <si>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</si>
  <si>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</si>
  <si>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</si>
  <si>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</si>
  <si>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</si>
  <si>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</si>
  <si>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</si>
  <si>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</si>
  <si>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</si>
  <si>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</si>
  <si>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</si>
  <si>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</si>
  <si>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</si>
  <si>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</si>
  <si>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</si>
  <si>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</si>
  <si>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</si>
  <si>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</si>
  <si>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</si>
  <si>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</si>
  <si>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</si>
  <si>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</si>
  <si>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</si>
  <si>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</si>
  <si>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</si>
  <si>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</si>
  <si>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</si>
  <si>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</si>
  <si>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</si>
  <si>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</si>
  <si>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</si>
  <si>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</si>
  <si>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</si>
  <si>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</si>
  <si>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</si>
  <si>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</si>
  <si>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</si>
  <si>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</si>
  <si>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</si>
  <si>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</si>
  <si>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</si>
  <si>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</si>
  <si>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</si>
  <si>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</si>
  <si>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</si>
  <si>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</si>
  <si>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</si>
  <si>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</si>
  <si>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</si>
  <si>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</si>
  <si>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</si>
  <si>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</si>
  <si>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</si>
  <si>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</si>
  <si>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</si>
  <si>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</si>
  <si>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</si>
  <si>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</si>
  <si>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</si>
  <si>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</si>
  <si>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</si>
  <si>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</si>
  <si>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</si>
  <si>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</si>
  <si>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</si>
  <si>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</si>
  <si>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</si>
  <si>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</si>
  <si>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</si>
  <si>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</si>
  <si>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</si>
  <si>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</si>
  <si>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</si>
  <si>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</si>
  <si>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</si>
  <si>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</si>
  <si>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</si>
  <si>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</si>
  <si>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</si>
  <si>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</si>
  <si>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</si>
  <si>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</si>
  <si>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</si>
  <si>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</si>
  <si>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</si>
  <si>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</si>
  <si>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</si>
  <si>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</si>
  <si>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</si>
  <si>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</si>
  <si>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</si>
  <si>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</si>
  <si>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</si>
  <si>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</si>
  <si>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</si>
  <si>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</si>
  <si>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</si>
  <si>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</si>
  <si>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</si>
  <si>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</si>
  <si>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</si>
  <si>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</si>
  <si>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</si>
  <si>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</si>
  <si>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</si>
  <si>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</si>
  <si>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</si>
  <si>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</si>
  <si>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</si>
  <si>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</si>
  <si>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</si>
  <si>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</si>
  <si>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</si>
  <si>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</si>
  <si>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</si>
  <si>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</si>
  <si>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</si>
  <si>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</si>
  <si>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</si>
  <si>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</si>
  <si>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</si>
  <si>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</si>
  <si>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</si>
  <si>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</si>
  <si>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</si>
  <si>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</si>
  <si>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</si>
  <si>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</si>
  <si>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</si>
  <si>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</si>
  <si>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</si>
  <si>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</si>
  <si>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</si>
  <si>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</si>
  <si>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</si>
  <si>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</si>
  <si>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</si>
  <si>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</si>
  <si>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</si>
  <si>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</si>
  <si>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</si>
  <si>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</si>
  <si>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</si>
  <si>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</si>
  <si>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</si>
  <si>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</si>
  <si>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</si>
  <si>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</si>
  <si>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</si>
  <si>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</si>
  <si>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</si>
  <si>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</si>
  <si>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</si>
  <si>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</si>
  <si>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</si>
  <si>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</si>
  <si>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</si>
  <si>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</si>
  <si>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</si>
  <si>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</si>
  <si>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</si>
  <si>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</si>
  <si>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</si>
  <si>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</si>
  <si>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</si>
  <si>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</si>
  <si>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</si>
  <si>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</si>
  <si>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</si>
  <si>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</si>
  <si>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</si>
  <si>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</si>
  <si>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</si>
  <si>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</si>
  <si>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</si>
  <si>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</si>
  <si>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</si>
  <si>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</si>
  <si>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</si>
  <si>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</si>
  <si>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</si>
  <si>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</si>
  <si>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</si>
  <si>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</si>
  <si>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</si>
  <si>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</si>
  <si>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</si>
  <si>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</si>
  <si>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</si>
  <si>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</si>
  <si>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</si>
  <si>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</si>
  <si>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</si>
  <si>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</si>
  <si>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</si>
  <si>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</si>
  <si>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</si>
  <si>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</si>
  <si>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</si>
  <si>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</si>
  <si>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</si>
  <si>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</si>
  <si>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</si>
  <si>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</si>
  <si>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</si>
  <si>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</si>
  <si>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</si>
  <si>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</si>
  <si>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</si>
  <si>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</si>
  <si>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</si>
  <si>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</si>
  <si>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</si>
  <si>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</si>
  <si>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</si>
  <si>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</si>
  <si>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</si>
  <si>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</si>
  <si>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</si>
  <si>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</si>
  <si>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</si>
  <si>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</si>
  <si>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</si>
  <si>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</si>
  <si>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</si>
  <si>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</si>
  <si>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</si>
  <si>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</si>
  <si>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</si>
  <si>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</si>
  <si>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</si>
  <si>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</si>
  <si>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</si>
  <si>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</si>
  <si>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</si>
  <si>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</si>
  <si>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</si>
  <si>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</si>
  <si>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</si>
  <si>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</si>
  <si>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</si>
  <si>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</si>
  <si>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</si>
  <si>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</si>
  <si>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</si>
  <si>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</si>
  <si>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</si>
  <si>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</si>
  <si>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</si>
  <si>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</si>
  <si>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</si>
  <si>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</si>
  <si>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</si>
  <si>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</si>
  <si>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</si>
  <si>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</si>
  <si>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</si>
  <si>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</si>
  <si>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</si>
  <si>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</si>
  <si>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</si>
  <si>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</si>
  <si>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</si>
  <si>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</si>
  <si>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</si>
  <si>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</si>
  <si>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</si>
  <si>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</si>
  <si>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</si>
  <si>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</si>
  <si>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</si>
  <si>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</si>
  <si>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</si>
  <si>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</si>
  <si>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</si>
  <si>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</si>
  <si>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</si>
  <si>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</si>
  <si>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</si>
  <si>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</si>
  <si>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</si>
  <si>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</si>
  <si>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</si>
  <si>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</si>
  <si>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</si>
  <si>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</si>
  <si>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</si>
  <si>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</si>
  <si>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</si>
  <si>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</si>
  <si>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</si>
  <si>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</si>
  <si>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</si>
  <si>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</si>
  <si>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</si>
  <si>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</si>
  <si>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</si>
  <si>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</si>
  <si>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</si>
  <si>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</si>
  <si>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</si>
  <si>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</si>
  <si>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</si>
  <si>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</si>
  <si>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</si>
  <si>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</si>
  <si>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</si>
  <si>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</si>
  <si>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</si>
  <si>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</si>
  <si>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</si>
  <si>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</si>
  <si>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</si>
  <si>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</si>
  <si>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</si>
  <si>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</si>
  <si>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</si>
  <si>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</si>
  <si>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</si>
  <si>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</si>
  <si>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</si>
  <si>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</si>
  <si>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</si>
  <si>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</si>
  <si>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</si>
  <si>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</si>
  <si>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</si>
  <si>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</si>
  <si>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</si>
  <si>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</si>
  <si>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</si>
  <si>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</si>
  <si>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</si>
  <si>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</si>
  <si>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</si>
  <si>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</si>
  <si>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</si>
  <si>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</si>
  <si>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</si>
  <si>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</si>
  <si>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</si>
  <si>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</si>
  <si>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</si>
  <si>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</si>
  <si>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</si>
  <si>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</si>
  <si>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</si>
  <si>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</si>
  <si>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</si>
  <si>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</si>
  <si>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</si>
  <si>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</si>
  <si>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</si>
  <si>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</si>
  <si>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</si>
  <si>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</si>
  <si>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</si>
  <si>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</si>
  <si>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</si>
  <si>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</si>
  <si>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</si>
  <si>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</si>
  <si>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</si>
  <si>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</si>
  <si>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</si>
  <si>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</si>
  <si>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</si>
  <si>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</si>
  <si>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</si>
  <si>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</si>
  <si>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</si>
  <si>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</si>
  <si>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</si>
  <si>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</si>
  <si>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</si>
  <si>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</si>
  <si>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</si>
  <si>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</si>
  <si>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</si>
  <si>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</si>
  <si>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</si>
  <si>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</si>
  <si>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</si>
  <si>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</si>
  <si>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</si>
  <si>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</si>
  <si>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</si>
  <si>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</si>
  <si>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</si>
  <si>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</si>
  <si>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</si>
  <si>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</si>
  <si>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</si>
  <si>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</si>
  <si>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</si>
  <si>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</si>
  <si>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</si>
  <si>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</si>
  <si>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</si>
  <si>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</si>
  <si>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</si>
  <si>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</si>
  <si>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</si>
  <si>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</si>
  <si>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</si>
  <si>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</si>
  <si>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</si>
  <si>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</si>
  <si>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</si>
  <si>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</si>
  <si>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</si>
  <si>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</si>
  <si>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</si>
  <si>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</si>
  <si>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</si>
  <si>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</si>
  <si>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</si>
  <si>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</si>
  <si>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</si>
  <si>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</si>
  <si>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</si>
  <si>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</si>
  <si>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</si>
  <si>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</si>
  <si>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</si>
  <si>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</si>
  <si>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</si>
  <si>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</si>
  <si>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</si>
  <si>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</si>
  <si>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</si>
  <si>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</si>
  <si>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</si>
  <si>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</si>
  <si>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</si>
  <si>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</si>
  <si>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</si>
  <si>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</si>
  <si>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</si>
  <si>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</si>
  <si>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</si>
  <si>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</si>
  <si>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</si>
  <si>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</si>
  <si>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</si>
  <si>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</si>
  <si>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</si>
  <si>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</si>
  <si>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</si>
  <si>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</si>
  <si>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</si>
  <si>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</si>
  <si>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</si>
  <si>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</si>
  <si>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</si>
  <si>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</si>
  <si>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</si>
  <si>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</si>
  <si>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</si>
  <si>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</si>
  <si>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</si>
  <si>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</si>
  <si>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</si>
  <si>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</si>
  <si>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</si>
  <si>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</si>
  <si>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</si>
  <si>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</si>
  <si>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</si>
  <si>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</si>
  <si>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</si>
  <si>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</si>
  <si>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</si>
  <si>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</si>
  <si>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</si>
  <si>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</si>
  <si>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</si>
  <si>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</si>
  <si>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</si>
  <si>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</si>
  <si>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</si>
  <si>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</si>
  <si>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</si>
  <si>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</si>
  <si>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</si>
  <si>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</si>
  <si>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</si>
  <si>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</si>
  <si>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</si>
  <si>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</si>
  <si>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</si>
  <si>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</si>
  <si>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</si>
  <si>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</si>
  <si>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</si>
  <si>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</si>
  <si>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</si>
  <si>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</si>
  <si>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</si>
  <si>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</si>
  <si>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</si>
  <si>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</si>
  <si>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</si>
  <si>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</si>
  <si>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</si>
  <si>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</si>
  <si>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</si>
  <si>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</si>
  <si>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</si>
  <si>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</si>
  <si>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</si>
  <si>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</si>
  <si>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</si>
  <si>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</si>
  <si>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</si>
  <si>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</si>
  <si>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</si>
  <si>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</si>
  <si>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</si>
  <si>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</si>
  <si>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</si>
  <si>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</si>
  <si>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</si>
  <si>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</si>
  <si>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</si>
  <si>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</si>
  <si>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</si>
  <si>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</si>
  <si>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</si>
  <si>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</si>
  <si>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</si>
  <si>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</si>
  <si>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</si>
  <si>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</si>
  <si>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</si>
  <si>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</si>
  <si>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</si>
  <si>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</si>
  <si>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</si>
  <si>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</si>
  <si>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</si>
  <si>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</si>
  <si>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</si>
  <si>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</si>
  <si>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</si>
  <si>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</si>
  <si>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</si>
  <si>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</si>
  <si>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</si>
  <si>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</si>
  <si>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</si>
  <si>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</si>
  <si>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</si>
  <si>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</si>
  <si>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</si>
  <si>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</si>
  <si>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</si>
  <si>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</si>
  <si>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</si>
  <si>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</si>
  <si>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</si>
  <si>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</si>
  <si>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</si>
  <si>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</si>
  <si>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</si>
  <si>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</si>
  <si>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</si>
  <si>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</si>
  <si>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</si>
  <si>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</si>
  <si>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</si>
  <si>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</si>
  <si>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</si>
  <si>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</si>
  <si>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</si>
  <si>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</si>
  <si>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</si>
  <si>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</si>
  <si>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</si>
  <si>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</si>
  <si>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</si>
  <si>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</si>
  <si>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</si>
  <si>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</si>
  <si>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</si>
  <si>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</si>
  <si>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</si>
  <si>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</si>
  <si>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</si>
  <si>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</si>
  <si>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</si>
  <si>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</si>
  <si>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</si>
  <si>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</si>
  <si>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</si>
  <si>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</si>
  <si>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</si>
  <si>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</si>
  <si>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</si>
  <si>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</si>
  <si>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</si>
  <si>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</si>
  <si>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</si>
  <si>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</si>
  <si>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</si>
  <si>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</si>
  <si>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</si>
  <si>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</si>
  <si>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</si>
  <si>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</si>
  <si>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</si>
  <si>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</si>
  <si>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</si>
  <si>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</si>
  <si>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</si>
  <si>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</si>
  <si>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</si>
  <si>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</si>
  <si>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</si>
  <si>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</si>
  <si>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</si>
  <si>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</si>
  <si>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</si>
  <si>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</si>
  <si>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</si>
  <si>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</si>
  <si>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</si>
  <si>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</si>
  <si>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</si>
  <si>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</si>
  <si>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</si>
  <si>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</si>
  <si>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</si>
  <si>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</si>
  <si>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</si>
  <si>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</si>
  <si>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</si>
  <si>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</si>
  <si>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</si>
  <si>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</si>
  <si>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</si>
  <si>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</si>
  <si>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</si>
  <si>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</si>
  <si>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</si>
  <si>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</si>
  <si>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</si>
  <si>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</si>
  <si>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</si>
  <si>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</si>
  <si>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</si>
  <si>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</si>
  <si>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</si>
  <si>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</si>
  <si>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</si>
  <si>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</si>
  <si>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</si>
  <si>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</si>
  <si>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</si>
  <si>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</si>
  <si>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</si>
  <si>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</si>
  <si>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</si>
  <si>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</si>
  <si>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</si>
  <si>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</si>
  <si>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</si>
  <si>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</si>
  <si>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</si>
  <si>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</si>
  <si>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</si>
  <si>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</si>
  <si>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</si>
  <si>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</si>
  <si>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</si>
  <si>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</si>
  <si>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</si>
  <si>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</si>
  <si>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</si>
  <si>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</si>
  <si>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</si>
  <si>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</si>
  <si>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</si>
  <si>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</si>
  <si>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</si>
  <si>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</si>
  <si>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</si>
  <si>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</si>
  <si>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</si>
  <si>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</si>
  <si>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</si>
  <si>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</si>
  <si>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</si>
  <si>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</si>
  <si>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</si>
  <si>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</si>
  <si>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</si>
  <si>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</si>
  <si>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</si>
  <si>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</si>
  <si>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</si>
  <si>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</si>
  <si>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</si>
  <si>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</si>
  <si>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</si>
  <si>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</si>
  <si>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</si>
  <si>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</si>
  <si>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</si>
  <si>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</si>
  <si>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</si>
  <si>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</si>
  <si>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</si>
  <si>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</si>
  <si>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</si>
  <si>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</si>
  <si>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</si>
  <si>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</si>
  <si>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</si>
  <si>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</si>
  <si>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</si>
  <si>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</si>
  <si>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</si>
  <si>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</si>
  <si>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</si>
  <si>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</si>
  <si>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</si>
  <si>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</si>
  <si>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</si>
  <si>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</si>
  <si>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</si>
  <si>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</si>
  <si>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</si>
  <si>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</si>
  <si>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</si>
  <si>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</si>
  <si>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</si>
  <si>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</si>
  <si>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</si>
  <si>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</si>
  <si>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</si>
  <si>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</si>
  <si>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</si>
  <si>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</si>
  <si>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</si>
  <si>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</si>
  <si>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</si>
  <si>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</si>
  <si>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</si>
  <si>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</si>
  <si>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</si>
  <si>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</si>
  <si>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</si>
  <si>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</si>
  <si>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</si>
  <si>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</si>
  <si>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</si>
  <si>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</si>
  <si>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</si>
  <si>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</si>
  <si>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</si>
  <si>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</si>
  <si>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</si>
  <si>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</si>
  <si>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</si>
  <si>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</si>
  <si>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</si>
  <si>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</si>
  <si>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</si>
  <si>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</si>
  <si>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</si>
  <si>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</si>
  <si>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</si>
  <si>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</si>
  <si>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</si>
  <si>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</si>
  <si>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</si>
  <si>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</si>
  <si>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</si>
  <si>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</si>
  <si>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</si>
  <si>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</si>
  <si>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</si>
  <si>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</si>
  <si>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</si>
  <si>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</si>
  <si>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</si>
  <si>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</si>
  <si>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</si>
  <si>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</si>
  <si>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</si>
  <si>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</si>
  <si>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</si>
  <si>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</si>
  <si>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</si>
  <si>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</si>
  <si>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</si>
  <si>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</si>
  <si>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</si>
  <si>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</si>
  <si>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</si>
  <si>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</si>
  <si>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</si>
  <si>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</si>
  <si>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</si>
  <si>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</si>
  <si>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</si>
  <si>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</si>
  <si>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</si>
  <si>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</si>
  <si>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</si>
  <si>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</si>
  <si>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</si>
  <si>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</si>
  <si>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</si>
  <si>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</si>
  <si>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</si>
  <si>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</si>
  <si>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</si>
  <si>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</si>
  <si>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</si>
  <si>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</si>
  <si>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</si>
  <si>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</si>
  <si>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</si>
  <si>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</si>
  <si>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</si>
  <si>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</si>
  <si>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</si>
  <si>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</si>
  <si>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</si>
  <si>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</si>
  <si>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</si>
  <si>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</si>
  <si>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</si>
  <si>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</si>
  <si>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</si>
  <si>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</si>
  <si>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</si>
  <si>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</si>
  <si>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</si>
  <si>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</si>
  <si>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</si>
  <si>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</si>
  <si>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</si>
  <si>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</si>
  <si>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</si>
  <si>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</si>
  <si>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</si>
  <si>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</si>
  <si>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</si>
  <si>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</si>
  <si>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</si>
  <si>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</si>
  <si>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</si>
  <si>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</si>
  <si>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</si>
  <si>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</si>
  <si>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</si>
  <si>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</si>
  <si>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</si>
  <si>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</si>
  <si>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</si>
  <si>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</si>
  <si>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</si>
  <si>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</si>
  <si>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</si>
  <si>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</si>
  <si>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</si>
  <si>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</si>
  <si>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</si>
  <si>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</si>
  <si>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</si>
  <si>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</si>
  <si>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</si>
  <si>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</si>
  <si>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</si>
  <si>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</si>
  <si>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</si>
  <si>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</si>
  <si>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</si>
  <si>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</si>
  <si>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</si>
  <si>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</si>
  <si>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</si>
  <si>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</si>
  <si>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</si>
  <si>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</si>
  <si>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</si>
  <si>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</si>
  <si>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</si>
  <si>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</si>
  <si>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</si>
  <si>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</si>
  <si>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</si>
  <si>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</si>
  <si>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</si>
  <si>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</si>
  <si>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</si>
  <si>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</si>
  <si>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</si>
  <si>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</si>
  <si>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</si>
  <si>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</si>
  <si>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</si>
  <si>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</si>
  <si>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</si>
  <si>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</si>
  <si>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</si>
  <si>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</si>
  <si>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</si>
  <si>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</si>
  <si>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</si>
  <si>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</si>
  <si>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</si>
  <si>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</si>
  <si>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</si>
  <si>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</si>
  <si>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</si>
  <si>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</si>
  <si>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</si>
  <si>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</si>
  <si>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</si>
  <si>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</si>
  <si>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</si>
  <si>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</si>
  <si>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</si>
  <si>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</si>
  <si>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</si>
  <si>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</si>
  <si>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</si>
  <si>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</si>
  <si>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</si>
  <si>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</si>
  <si>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</si>
  <si>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</si>
  <si>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</si>
  <si>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</si>
  <si>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</si>
  <si>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</si>
  <si>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</si>
  <si>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</si>
  <si>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</si>
  <si>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</si>
  <si>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</si>
  <si>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</si>
  <si>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</si>
  <si>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</si>
  <si>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</si>
  <si>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</si>
  <si>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</si>
  <si>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</si>
  <si>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</si>
  <si>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</si>
  <si>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</si>
  <si>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</si>
  <si>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</si>
  <si>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</si>
  <si>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</si>
  <si>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</si>
  <si>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</si>
  <si>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</si>
  <si>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</si>
  <si>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</si>
  <si>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</si>
  <si>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</si>
  <si>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</si>
  <si>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</si>
  <si>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</si>
  <si>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</si>
  <si>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</si>
  <si>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</si>
  <si>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</si>
  <si>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</si>
  <si>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</si>
  <si>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</si>
  <si>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</si>
  <si>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</si>
  <si>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</si>
  <si>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</si>
  <si>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</si>
  <si>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</si>
  <si>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</si>
  <si>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</si>
  <si>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</si>
  <si>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</si>
  <si>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</si>
  <si>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</si>
  <si>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</si>
  <si>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</si>
  <si>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</si>
  <si>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</si>
  <si>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</si>
  <si>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</si>
  <si>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</si>
  <si>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</si>
  <si>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</si>
  <si>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</si>
  <si>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</si>
  <si>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</si>
  <si>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</si>
  <si>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</si>
  <si>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</si>
  <si>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</si>
  <si>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</si>
  <si>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</si>
  <si>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</si>
  <si>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</si>
  <si>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</si>
  <si>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</si>
  <si>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</si>
  <si>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</si>
  <si>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</si>
  <si>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</si>
  <si>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</si>
  <si>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</si>
  <si>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</si>
  <si>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</si>
  <si>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</si>
  <si>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</si>
  <si>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</si>
  <si>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</si>
  <si>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</si>
  <si>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</si>
  <si>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</si>
  <si>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</si>
  <si>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</si>
  <si>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</si>
  <si>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</si>
  <si>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</si>
  <si>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</si>
  <si>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</si>
  <si>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</si>
  <si>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</si>
  <si>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</si>
  <si>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</si>
  <si>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</si>
  <si>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</si>
  <si>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</si>
  <si>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</si>
  <si>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</si>
  <si>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</si>
  <si>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</si>
  <si>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</si>
  <si>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</si>
  <si>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</si>
  <si>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</si>
  <si>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</si>
  <si>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</si>
  <si>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</si>
  <si>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</si>
  <si>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</si>
  <si>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</si>
  <si>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</si>
  <si>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</si>
  <si>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</si>
  <si>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</si>
  <si>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</si>
  <si>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</si>
  <si>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</si>
  <si>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</si>
  <si>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</si>
  <si>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</si>
  <si>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</si>
  <si>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</si>
  <si>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</si>
  <si>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</si>
  <si>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</si>
  <si>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</si>
  <si>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</si>
  <si>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</si>
  <si>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</si>
  <si>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</si>
  <si>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</si>
  <si>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</si>
  <si>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</si>
  <si>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</si>
  <si>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</si>
  <si>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</si>
  <si>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</si>
  <si>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</si>
  <si>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</si>
  <si>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</si>
  <si>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</si>
  <si>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</si>
  <si>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</si>
  <si>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</si>
  <si>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</si>
  <si>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</si>
  <si>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</si>
  <si>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</si>
  <si>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</si>
  <si>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</si>
  <si>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</si>
  <si>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</si>
  <si>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</si>
  <si>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</si>
  <si>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</si>
  <si>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</si>
  <si>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</si>
  <si>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</si>
  <si>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</si>
  <si>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</si>
  <si>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</si>
  <si>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</si>
  <si>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</si>
  <si>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</si>
  <si>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</si>
  <si>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</si>
  <si>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</si>
  <si>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</si>
  <si>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</si>
  <si>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</si>
  <si>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</si>
  <si>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</si>
  <si>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</si>
  <si>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</si>
  <si>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</si>
  <si>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</si>
  <si>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</si>
  <si>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</si>
  <si>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</si>
  <si>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</si>
  <si>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</si>
  <si>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</si>
  <si>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</si>
  <si>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</si>
  <si>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</si>
  <si>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</si>
  <si>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</si>
  <si>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</si>
  <si>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</si>
  <si>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</si>
  <si>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</si>
  <si>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</si>
  <si>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</si>
  <si>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</si>
  <si>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</si>
  <si>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</si>
  <si>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</si>
  <si>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</si>
  <si>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</si>
  <si>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</si>
  <si>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</si>
  <si>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</si>
  <si>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</si>
  <si>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</si>
  <si>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</si>
  <si>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</si>
  <si>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</si>
  <si>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</si>
  <si>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</si>
  <si>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</si>
  <si>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</si>
  <si>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</si>
  <si>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</si>
  <si>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</si>
  <si>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</si>
  <si>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</si>
  <si>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</si>
  <si>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</si>
  <si>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</si>
  <si>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</si>
  <si>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</si>
  <si>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</si>
  <si>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</si>
  <si>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</si>
  <si>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</si>
  <si>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</si>
  <si>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</si>
  <si>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</si>
  <si>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</si>
  <si>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</si>
  <si>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</si>
  <si>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</si>
  <si>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</si>
  <si>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</si>
  <si>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</si>
  <si>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</si>
  <si>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</si>
  <si>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</si>
  <si>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</si>
  <si>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</si>
  <si>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</si>
  <si>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</si>
  <si>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</si>
  <si>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</si>
  <si>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</si>
  <si>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</si>
  <si>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</si>
  <si>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</si>
  <si>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</si>
  <si>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</si>
  <si>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</si>
  <si>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</si>
  <si>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</si>
  <si>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</si>
  <si>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</si>
  <si>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</si>
  <si>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</si>
  <si>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</si>
  <si>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</si>
  <si>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</si>
  <si>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</si>
  <si>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</si>
  <si>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</si>
  <si>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</si>
  <si>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</si>
  <si>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</si>
  <si>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</si>
  <si>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</si>
  <si>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</si>
  <si>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</si>
  <si>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</si>
  <si>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</si>
  <si>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</si>
  <si>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</si>
  <si>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</si>
  <si>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</si>
  <si>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</si>
  <si>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</si>
  <si>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</si>
  <si>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</si>
  <si>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</si>
  <si>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</si>
  <si>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</si>
  <si>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</si>
  <si>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PCM-20251022-00001108</t>
  </si>
  <si>
    <t>Critical</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</si>
  <si>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</si>
  <si>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</si>
  <si>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</si>
  <si>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</si>
  <si>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</si>
  <si>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</si>
  <si>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</si>
  <si>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</si>
  <si>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</si>
  <si>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</si>
  <si>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</si>
  <si>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</si>
  <si>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</si>
  <si>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</si>
  <si>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</si>
  <si>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</si>
  <si>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</si>
  <si>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</si>
  <si>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</si>
  <si>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</si>
  <si>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</si>
  <si>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</si>
  <si>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</si>
  <si>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</si>
  <si>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</si>
  <si>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</si>
  <si>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</si>
  <si>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</si>
  <si>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</si>
  <si>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</si>
  <si>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</si>
  <si>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</si>
  <si>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</si>
  <si>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</si>
  <si>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</si>
  <si>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</si>
  <si>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</si>
  <si>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</si>
  <si>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</si>
  <si>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</si>
  <si>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</si>
  <si>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</si>
  <si>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</si>
  <si>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</si>
  <si>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</si>
  <si>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</si>
  <si>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</si>
  <si>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</si>
  <si>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</si>
  <si>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</si>
  <si>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</si>
  <si>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</si>
  <si>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</si>
  <si>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</si>
  <si>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</si>
  <si>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</si>
  <si>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</si>
  <si>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</si>
  <si>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</si>
  <si>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</si>
  <si>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</si>
  <si>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</si>
  <si>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</si>
  <si>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</si>
  <si>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</si>
  <si>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</si>
  <si>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</si>
  <si>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</si>
  <si>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</si>
  <si>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</si>
  <si>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</si>
  <si>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</si>
  <si>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</si>
  <si>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</si>
  <si>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</si>
  <si>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</si>
  <si>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</si>
  <si>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</si>
  <si>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</si>
  <si>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</si>
  <si>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</si>
  <si>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</si>
  <si>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</si>
  <si>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</si>
  <si>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</si>
  <si>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</si>
  <si>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</si>
  <si>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Team at site TS</t>
  </si>
  <si>
    <t>PCM-20251022-00001005</t>
  </si>
  <si>
    <t>025-10-22 10:19:00</t>
  </si>
  <si>
    <t>ETA 90 min</t>
  </si>
  <si>
    <t>PCM-20251022-00001105</t>
  </si>
  <si>
    <t>Traffic Jam team need 45Min</t>
  </si>
  <si>
    <t>riy2332</t>
  </si>
  <si>
    <t>No PCM</t>
  </si>
  <si>
    <t>Site down again ETA 20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</si>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</sst>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289.58809004629438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9.0931016203685431</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21035</v>
      </c>
      <c r="E4" s="137" t="s">
        <v>39003</v>
      </c>
      <c r="F4" s="138">
        <v>45952.490798611114</v>
      </c>
      <c r="G4" s="139">
        <f ca="1">IFERROR(NOW()-F4,"")</f>
        <v>4.5717361106653698E-2</v>
      </c>
      <c r="H4" s="138">
        <v>45952.485844907409</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45952.536515972221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45952.536515972221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45952.536515972221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45952.536515972221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45952.536515972221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45952.536515972221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45952.536515972221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45952.536515972221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45952.536515972221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45952.536515972221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45952.536515972221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45952.536515972221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45952.536515972221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45952.536515972221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45952.536515972221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45952.536515972221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45952.536515972221</v>
      </c>
      <c r="H21" s="138"/>
      <c r="I21" s="136" t="str">
        <f>IFERROR(VLOOKUP(D21,DB!A:F,6,0),"")</f>
        <v/>
      </c>
      <c r="J21" s="136" t="str">
        <f>IFERROR(VLOOKUP(D21,DB!A:G,7,0),"")</f>
        <v/>
      </c>
      <c r="K21" s="140"/>
      <c r="L21" s="141" t="str">
        <f>IFERROR(VLOOKUP(D21,DB!A:I,9,0),"")</f>
        <v/>
      </c>
    </row>
    <row r="22" spans="1:12" ht="15" customHeight="1">
      <c r="A22" s="147"/>
      <c r="B22" s="148" t="str">
        <f>IFERROR(VLOOKUP(D22,DB!A:K,11,0),"")</f>
        <v/>
      </c>
      <c r="C22" s="148"/>
      <c r="D22" s="148"/>
      <c r="E22" s="149"/>
      <c r="F22" s="150"/>
      <c r="G22" s="151">
        <f ca="1">IFERROR(NOW()-F22,"")</f>
        <v>45952.536515972221</v>
      </c>
      <c r="H22" s="150"/>
      <c r="I22" s="148" t="str">
        <f>IFERROR(VLOOKUP(D22,DB!A:F,6,0),"")</f>
        <v/>
      </c>
      <c r="J22" s="148" t="str">
        <f>IFERROR(VLOOKUP(D22,DB!A:G,7,0),"")</f>
        <v/>
      </c>
      <c r="K22" s="152"/>
      <c r="L22" s="153" t="str">
        <f>IFERROR(VLOOKUP(D22,DB!A:I,9,0),"")</f>
        <v/>
      </c>
    </row>
    <row r="23" spans="1:12" ht="15" customHeight="1">
      <c r="A23" s="135"/>
      <c r="B23" s="136" t="str">
        <f>IFERROR(VLOOKUP(D23,DB!A:K,11,0),"")</f>
        <v/>
      </c>
      <c r="C23" s="136"/>
      <c r="D23" s="136"/>
      <c r="E23" s="137"/>
      <c r="F23" s="138"/>
      <c r="G23" s="139">
        <f ca="1">IFERROR(NOW()-F23,"")</f>
        <v>45952.536515856482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45952.536515856482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45952.536515856482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45952.536515856482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45952.536515856482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45952.536515856482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45952.536515856482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45952.536515856482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45952.536515856482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45952.536515856482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45952.536515856482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45952.536515856482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45952.536515856482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45952.536515856482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45952.536515856482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45952.536515856482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45952.536515856482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45952.536515856482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45952.536515856482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45952.536515856482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45952.536515856482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45952.536515856482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45952.536515856482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45952.536515856482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45952.536515856482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45952.536515856482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45952.536515856482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45952.536515856482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45952.536515856482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45952.536515856482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45952.536515856482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45952.536515856482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45952.536515856482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45952.536515856482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45952.536515856482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45952.536515856482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45952.536515856482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45952.536515856482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45952.536515856482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45952.536515856482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45952.536515856482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45952.536515856482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45952.536515856482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45952.536515856482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45952.536515856482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45952.536515856482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45952.536515856482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45952.536515856482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45952.536515856482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45952.536515856482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45952.536515856482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45952.536515856482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45952.536515856482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45952.536515856482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45952.536515856482</v>
      </c>
      <c r="H77" s="138"/>
      <c r="I77" s="136" t="str">
        <f>IFERROR(VLOOKUP(D77,DB!A:F,6,0),"")</f>
        <v/>
      </c>
      <c r="J77" s="136" t="str">
        <f>IFERROR(VLOOKUP(D77,DB!A:G,7,0),"")</f>
        <v/>
      </c>
      <c r="K77" s="140"/>
      <c r="L77" s="141" t="str">
        <f>IFERROR(VLOOKUP(D77,DB!A:I,9,0),"")</f>
        <v/>
      </c>
    </row>
    <row r="78" spans="1:12" ht="15" customHeight="1">
      <c r="A78" s="147"/>
      <c r="B78" s="148" t="str">
        <f>IFERROR(VLOOKUP(D78,DB!A:K,11,0),"")</f>
        <v/>
      </c>
      <c r="C78" s="148"/>
      <c r="D78" s="148"/>
      <c r="E78" s="149"/>
      <c r="F78" s="150"/>
      <c r="G78" s="151">
        <f ca="1">IFERROR(NOW()-F78,"")</f>
        <v>45952.536515856482</v>
      </c>
      <c r="H78" s="150"/>
      <c r="I78" s="148" t="str">
        <f>IFERROR(VLOOKUP(D78,DB!A:F,6,0),"")</f>
        <v/>
      </c>
      <c r="J78" s="148" t="str">
        <f>IFERROR(VLOOKUP(D78,DB!A:G,7,0),"")</f>
        <v/>
      </c>
      <c r="K78" s="152"/>
      <c r="L78" s="153" t="str">
        <f>IFERROR(VLOOKUP(D78,DB!A:I,9,0),"")</f>
        <v/>
      </c>
    </row>
  </sheetData>
  <customSheetViews>
    <customSheetView guid="{F6042A99-DD27-4453-835D-0834D95730CC}" filter="1" showAutoFilter="1">
      <pageMargins left="0" right="0" top="0" bottom="0" header="0" footer="0"/>
      <autoFilter ref="B1:M1" xr:uid="{2C82E453-DEA4-4BBE-AEE1-B76323F7E338}"/>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selection activeCell="D12" sqref="D12"/>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39003</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145.80943263888912</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127.53667800925905</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8.0407405092555564</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v>3</v>
      </c>
      <c r="D6" s="18" t="s">
        <v>26390</v>
      </c>
      <c r="E6" s="116" t="s">
        <v>38998</v>
      </c>
      <c r="F6" s="117">
        <v>45952.460081018522</v>
      </c>
      <c r="G6" s="118">
        <f ca="1">IFERROR(NOW()-F6,"-")</f>
        <v>7.6434953698480967E-2</v>
      </c>
      <c r="H6" s="117">
        <v>45952.448773148149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v>1</v>
      </c>
      <c r="D7" s="18" t="s">
        <v>31823</v>
      </c>
      <c r="E7" s="116" t="s">
        <v>38998</v>
      </c>
      <c r="F7" s="117">
        <v>45952.449664351851</v>
      </c>
      <c r="G7" s="118">
        <f ca="1">IFERROR(NOW()-F7,"-")</f>
        <v>8.6851620369998273E-2</v>
      </c>
      <c r="H7" s="117" t="s">
        <v>39093</v>
      </c>
      <c r="I7" s="18" t="str">
        <f>IFERROR(VLOOKUP(D7,DB!A:F,6,0),"")</f>
        <v>SCECO</v>
      </c>
      <c r="J7" s="18" t="str">
        <f>IFERROR(VLOOKUP(D7,DB!A:G,7,0),"")</f>
        <v>Vandalized</v>
      </c>
      <c r="K7" s="19" t="s">
        <v>39094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39095</v>
      </c>
      <c r="B8" s="18" t="str">
        <f>IFERROR(VLOOKUP(D8,DB!A:K,11,0),"")</f>
        <v>R2</v>
      </c>
      <c r="C8" s="18">
        <v>1</v>
      </c>
      <c r="D8" s="18" t="s">
        <v>28697</v>
      </c>
      <c r="E8" s="116" t="s">
        <v>38998</v>
      </c>
      <c r="F8" s="117">
        <v>45952.489062499997</v>
      </c>
      <c r="G8" s="118">
        <f ca="1">IFERROR(NOW()-F8,"-")</f>
        <v>4.7453472223423887E-2</v>
      </c>
      <c r="H8" s="117">
        <v>45952.483136574076</v>
      </c>
      <c r="I8" s="18" t="str">
        <f>IFERROR(VLOOKUP(D8,DB!A:F,6,0),"")</f>
        <v>SCECO</v>
      </c>
      <c r="J8" s="18" t="str">
        <f>IFERROR(VLOOKUP(D8,DB!A:G,7,0),"")</f>
        <v>Weak</v>
      </c>
      <c r="K8" s="19" t="s">
        <v>39096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45952.536515972221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45952.536515972221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R2</v>
      </c>
      <c r="C11" s="18"/>
      <c r="D11" s="18" t="s">
        <v>39097</v>
      </c>
      <c r="E11" s="116"/>
      <c r="F11" s="117"/>
      <c r="G11" s="118">
        <f ca="1">IFERROR(NOW()-F11,"-")</f>
        <v>45952.536515972221</v>
      </c>
      <c r="H11" s="117"/>
      <c r="I11" s="18" t="str">
        <f>IFERROR(VLOOKUP(D11,DB!A:F,6,0),"")</f>
        <v>SCECO</v>
      </c>
      <c r="J11" s="18" t="str">
        <f>IFERROR(VLOOKUP(D11,DB!A:G,7,0),"")</f>
        <v>Weak</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45952.536515972221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45952.536515972221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45952.536515972221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45952.536515972221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45952.536515972221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45952.536515972221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45952.536515972221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45952.536515972221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45952.536515972221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45952.536515972221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45952.536515972221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45952.536515972221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45952.536515972221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45952.536515972221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45952.536515972221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45952.536515972221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45952.536515972221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45952.536515972221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45952.536515972221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45952.536515972221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45952.536515972221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45952.536515972221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45952.536515972221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45952.536515972221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45952.536515972221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45952.536515972221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45952.536515972221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45952.536515972221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45952.536515972221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45952.536515972221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45952.536515972221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45952.536515972221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45952.536515972221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45952.536515972221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45952.536515972221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45952.536515972221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45952.536515972221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45952.536515972221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45952.536515972221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45952.536515972221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45952.536515972221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45952.536515972221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45952.536515972221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45952.536515972221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45952.536515972221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45952.536515972221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45952.536515972221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45952.536515972221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45952.536515972221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45952.536515972221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45952.536515972221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45952.536515972221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45952.536515972221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45952.536515972221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45952.536515972221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tabSelected="1"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39098</v>
      </c>
      <c r="B2" s="64" t="str">
        <f>IFERROR(VLOOKUP(D2,DB!A:K,11,0),"")</f>
        <v>R3</v>
      </c>
      <c r="C2" s="18">
        <v>1</v>
      </c>
      <c r="D2" s="18" t="s">
        <v>20059</v>
      </c>
      <c r="E2" s="18" t="s">
        <v>38998</v>
      </c>
      <c r="F2" s="20">
        <v>45952.528796296298</v>
      </c>
      <c r="G2" s="21">
        <f t="shared" ref="G2:G33" ca="1" si="0">IFERROR(NOW()-F2,"-")</f>
        <v>7.7196759229991585E-3</v>
      </c>
      <c r="H2" s="22">
        <v>45952.528796296298</v>
      </c>
      <c r="I2" s="19" t="str">
        <f>IFERROR(VLOOKUP(D2,DB!A:F,6,0),"")</f>
        <v>SCECO</v>
      </c>
      <c r="J2" s="18" t="str">
        <f>IFERROR(VLOOKUP(D2,DB!A:G,7,0),"")</f>
        <v>Dead</v>
      </c>
      <c r="K2" s="47" t="s">
        <v>39099</v>
      </c>
      <c r="L2" s="23" t="str">
        <f>IFERROR(VLOOKUP(D2,DB!A:I,9,0),"")</f>
        <v>Latis</v>
      </c>
    </row>
    <row r="3" spans="1:13" ht="15" customHeight="1">
      <c r="A3" s="19"/>
      <c r="B3" s="64" t="str">
        <f>IFERROR(VLOOKUP(D3,DB!A:K,11,0),"")</f>
        <v/>
      </c>
      <c r="C3" s="18"/>
      <c r="D3" s="18"/>
      <c r="E3" s="18"/>
      <c r="F3" s="20"/>
      <c r="G3" s="21">
        <f t="shared" ca="1" si="0"/>
        <v>45952.536515972221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45952.536515972221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45952.536515972221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45952.536515972221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45952.536515972221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45952.536515972221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45952.536515972221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45952.536515972221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45952.536515972221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45952.536515972221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45952.536515972221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45952.536515972221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45952.536515972221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45952.536515972221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45952.536515972221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45952.536515972221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45952.536515972221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45952.536515972221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45952.536515972221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45952.536515972221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45952.536515972221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45952.536515972221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45952.536515972221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45952.536515972221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45952.536515972221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45952.536515972221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45952.536515972221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45952.536515972221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45952.536515972221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45952.536515972221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45952.536515972221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45952.536515972221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45952.536515972221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45952.536515972221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45952.536515972221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45952.536515972221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45952.536515972221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45952.536515972221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45952.536515972221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45952.536515972221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45952.536515972221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45952.536515972221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45952.536515972221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45952.536515972221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45952.536515972221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45952.536515972221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45952.536515972221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45952.536515972221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45952.536515972221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45952.536515972221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45952.536515972221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45952.536515972221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45952.536515972221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45952.536515972221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45952.536515972221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45952.536515972221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45952.536515972221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45952.536515972221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45952.536515972221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45952.536515972221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45952.536515972221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45952.536515972221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45952.536515972221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45952.536515972221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45952.536515972221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45952.536515972221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45952.536515972221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45952.536515972221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45952.536515972221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45952.536515972221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45952.536515972221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45952.536515972221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45952.536515972221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45952.536515972221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45952.536515972221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45952.536515972221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45952.536515972221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45952.536515972221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45952.536515972221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45952.536515972221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45952.536515972221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45952.536515972221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45952.536515972221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45952.536515972221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45952.536515972221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45952.536515972221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45952.536515972221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45952.536515972221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45952.536515972221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45952.536515972221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45952.536515972221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45952.536515972221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45952.536515972221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45952.536515972221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45952.536515972221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45952.536515972221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45952.536515972221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45952.536515972221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45952.536515972221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45952.536515972221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45952.536515972221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45952.536515972221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45952.536515972221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45952.536515972221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45952.536515972221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45952.536515972221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45952.536515972221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45952.536515972221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45952.536515972221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45952.536515972221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45952.536515972221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45952.536515972221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45952.536515972221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45952.536515972221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45952.536515972221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45952.536515972221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45952.536515972221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45952.536515972221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45952.536515972221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45952.536515972221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45952.536515972221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45952.536515972221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45952.536515972221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45952.536515972221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45952.536515972221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45952.536515972221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45952.536515972221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45952.536515972221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45952.536515972221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45952.536515972221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45952.536515972221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45952.536515972221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45952.536515972221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45952.536515972221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45952.536515972221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45952.536515972221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45952.536515972221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45952.536515972221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45952.536515972221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45952.536515972221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45952.536515972221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45952.536515972221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45952.536515972221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45952.536515972221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45952.536515972221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45952.536515972221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45952.536515972221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45952.536515972221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45952.536515972221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45952.536515972221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45952.536515972221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45952.536515972221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45952.536515972221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45952.536515972221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45952.536515972221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45952.536515972221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45952.536515972221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45952.536515972221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45952.536515972221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45952.536515972221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45952.536515972221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45952.536515972221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45952.536515972221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45952.536515972221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45952.536515972221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45952.536515972221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45952.536515972221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45952.536515972221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45952.536515972221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45952.536515972221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45952.536515972221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45952.536515972221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45952.536515972221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45952.536515972221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45952.536515972221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45952.536515972221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45952.536515972221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45952.536515972221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45952.536515972221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45952.536515972221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45952.536515972221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45952.536515972221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45952.536515972221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45952.536515972221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45952.536515972221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45952.536515972221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45952.536515972221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45952.536515972221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45952.536515972221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45952.536515972221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45952.536515972221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45952.536515972221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45952.536515972221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45952.536515972221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45952.536515972221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45952.536515972221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45952.536515972221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45952.536515972221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45952.536515972221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45952.536515972221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45952.536515972221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45952.536515972221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45952.536515972221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45952.536515972221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45952.536515972221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45952.536515972221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45952.536515972221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45952.536515972221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45952.536515972221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45952.536515972221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45952.536515972221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45952.536515972221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45952.536515972221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45952.536515972221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45952.536515972221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45952.536515972221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45952.536515972221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45952.536515972221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45952.536515972221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45952.536515972221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45952.536515972221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45952.536515972221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45952.536515972221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45952.536515972221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45952.536515972221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45952.536515972221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45952.536515972221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45952.536515972221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45952.536515972221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45952.536515972221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45952.536515972221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45952.536515972221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45952.536515972221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45952.536515972221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45952.536515972221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45952.536515972221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45952.536515972221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45952.536515972221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45952.536515972221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45952.536515972221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45952.536515972221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45952.536515972221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45952.536515972221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45952.536515972221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45952.536515972221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45952.536515972221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45952.536515972221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45952.536515972221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45952.536515972221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45952.536515972221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45952.536515972221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45952.536515972221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45952.536515972221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45952.536515972221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45952.536515972221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45952.536515972221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45952.536515972221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45952.536515972221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45952.536515972221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45952.536515972221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45952.536515972221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45952.536515972221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45952.536515972221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45952.536515972221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45952.536515972221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45952.536515972221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45952.536515972221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45952.536515972221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45952.536515972221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45952.536515972221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45952.536515972221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45952.536515972221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45952.536515972221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45952.536515972221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45952.536515972221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45952.536515972221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45952.536515972221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45952.536515972221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45952.536515972221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45952.536515972221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45952.536515972221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45952.536515972221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45952.536515972221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45952.536515972221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45952.536515972221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45952.536515972221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45952.536515972221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45952.536515972221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45952.536515972221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45952.536515972221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45952.536515972221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45952.536515972221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45952.536515972221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45952.536515972221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45952.536515972221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45952.536515972221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45952.536515972221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45952.536515972221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45952.536515972221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45952.536515972221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45952.536515972221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45952.536515972221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45952.536515972221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45952.536515972221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45952.536515972221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45952.536515972221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45952.536515972221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45952.536515972221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45952.536515972221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45952.536515972221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45952.536515972221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45952.536515972221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45952.536515972221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45952.536515972221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45952.536515972221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45952.536515972221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45952.536515972221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45952.536515972221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45952.536515972221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45952.536515972221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45952.536515972221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45952.536515972221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45952.536515972221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45952.536515972221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45952.536515972221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45952.536515972221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45952.536515972221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45952.536515972221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45952.536515972221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45952.536515972221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45952.536515972221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45952.536515972221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45952.536515972221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45952.536515972221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45952.536515972221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45952.536515972221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45952.536515972221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45952.536515972221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45952.536515972221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45952.536515972221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45952.536515972221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45952.536515972221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45952.536515972221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45952.536515972221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45952.536515972221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45952.536515972221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45952.536515972221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45952.536515972221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45952.536515972221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45952.536515972221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45952.536515972221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45952.536515972221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45952.536515972221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45952.536515972221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45952.536515972221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45952.536515972221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45952.536515972221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45952.536515972221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45952.536515972221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45952.536515972221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45952.536515972221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45952.536515972221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45952.536515972221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45952.536515972221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45952.536515972221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45952.536515972221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45952.536515972221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45952.536515972221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45952.536515972221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45952.536515972221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45952.536515972221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45952.536515972221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45952.536515972221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45952.536515972221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45952.536515972221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45952.536515972221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45952.536515972221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45952.536515972221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45952.536515972221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45952.536515972221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45952.536515972221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45952.536515972221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45952.536515972221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45952.536515972221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45952.536515972221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45952.536515972221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45952.536515972221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45952.536515972221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45952.536515972221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45952.536515972221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45952.536515972221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45952.536515972221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45952.536515972221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45952.536515972221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45952.536515972221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45952.536515972221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45952.536515972221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45952.536515972221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45952.536515972221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45952.536515972221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45952.536515972221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45952.536515972221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45952.536515972221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45952.536515972221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45952.536515972221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45952.536515972221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45952.536515972221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45952.536515972221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45952.536515972221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45952.536515972221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45952.536515972221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45952.536515972221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45952.536515972221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45952.536515972221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45952.536515972221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45952.536515972221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45952.536515972221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45952.536515972221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45952.536515972221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45952.536515972221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45952.536515972221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45952.536515972221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45952.536515972221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45952.536515972221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45952.536515972221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45952.536515972221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45952.536515972221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45952.536515972221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45952.536515972221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45952.536515972221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45952.536515972221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45952.536515972221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45952.536515972221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45952.536515972221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45952.536515972221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45952.536515972221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45952.536515972221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45952.536515972221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45952.536515972221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45952.536515972221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45952.536515972221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45952.536515972221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45952.536515972221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45952.536515972221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45952.536515972221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45952.536515972221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45952.536515972221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45952.536515972221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45952.536515972221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45952.536515972221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45952.536515972221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45952.536515972221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45952.536515972221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45952.536515972221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45952.536515972221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45952.536515972221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45952.536515972221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45952.536515972221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45952.536515972221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45952.536515972221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45952.536515972221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45952.536515972221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45952.536515972221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45952.536515972221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45952.536515972221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45952.536515972221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45952.536515972221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45952.536515972221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45952.536515972221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45952.536515972221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45952.536515972221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45952.536515972221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45952.536515972221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45952.536515972221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45952.536515972221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45952.536515972221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45952.536515972221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45952.536515972221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45952.536515972221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45952.536515972221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45952.536515972221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45952.536515972221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45952.536515972221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45952.536515972221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45952.536515972221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45952.536515972221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45952.536515972221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45952.536515972221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45952.536515972221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45952.536515972221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45952.536515972221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45952.536515972221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45952.536515972221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45952.536515972221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45952.536515972221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45952.536515972221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45952.536515972221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45952.536515972221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45952.536515972221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45952.536515972221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45952.536515972221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45952.536515972221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45952.536515972221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45952.536515972221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45952.536515972221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45952.536515972221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45952.536515972221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45952.536515972221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45952.536515972221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45952.536515972221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45952.536515972221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45952.536515972221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45952.536515972221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45952.536515972221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45952.536515972221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45952.536515972221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45952.536515972221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45952.536515972221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45952.536515972221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45952.536515972221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45952.536515972221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45952.536515972221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45952.536515972221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45952.536515972221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45952.536515972221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45952.536515972221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45952.536515972221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45952.536515972221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45952.536515972221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45952.536515972221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45952.536515972221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45952.536515972221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45952.536515972221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45952.536515972221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45952.536515972221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45952.536515972221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45952.536515972221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45952.536515972221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45952.536515972221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45952.536515972221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45952.536515972221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45952.536515972221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45952.536515972221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45952.536515972221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45952.536515972221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45952.536515972221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45952.536515972221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45952.536515972221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45952.536515972221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45952.536515972221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45952.536515972221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45952.536515972221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45952.536515972221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45952.536515972221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45952.536515972221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45952.536515972221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45952.536515972221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45952.536515972221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45952.536515972221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45952.536515972221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45952.536515972221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45952.536515972221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45952.536515972221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45952.536515972221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45952.536515972221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45952.536515972221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45952.536515972221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45952.536515972221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45952.536515972221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45952.536515972221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45952.536515972221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45952.536515972221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45952.536515972221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45952.536515972221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45952.536515972221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45952.536515972221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45952.536515972221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45952.536515972221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45952.536515972221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45952.536515972221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45952.536515972221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45952.536515972221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45952.536515972221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45952.536515972221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45952.536515972221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45952.536515972221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45952.536515972221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45952.536515972221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45952.536515972221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45952.536515972221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45952.536515972221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45952.536515972221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45952.536515972221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45952.536515972221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45952.536515972221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45952.536515972221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45952.536515972221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45952.536515972221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45952.536515972221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45952.536515972221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45952.536515972221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45952.536515972221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45952.536515972221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45952.536515972221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45952.536515972221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45952.536515972221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45952.536515972221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45952.536515972221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45952.536515972221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45952.536515972221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45952.536515972221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45952.536515972221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45952.536515972221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45952.536515972221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45952.536515972221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45952.536515972221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45952.536515972221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45952.536515972221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45952.536515972221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45952.536515972221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45952.536515972221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45952.536515972221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45952.536515972221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45952.536515972221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45952.536515972221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45952.536515972221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45952.536515972221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45952.536515972221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45952.536515972221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45952.536515972221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45952.536515972221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45952.536515972221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45952.536515972221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45952.536515972221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45952.536515972221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45952.536515972221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45952.536515972221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45952.536515972221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45952.536515972221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45952.536515972221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45952.536515972221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45952.536515972221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45952.536515972221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45952.536515972221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45952.536515972221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45952.536515972221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45952.536515972221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45952.536515972221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45952.536515972221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45952.536515972221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45952.536515972221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45952.536515972221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45952.536515972221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45952.536515972221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45952.536515972221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45952.536515972221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45952.536515972221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45952.536515972221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45952.536515972221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45952.536515972221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45952.536515972221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45952.536515972221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45952.536515972221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45952.536515972221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45952.536515972221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45952.536515972221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45952.536515972221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45952.536515972221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45952.536515972221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45952.536515972221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45952.536515972221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45952.536515972221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45952.536515972221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45952.536515972221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45952.536515972221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45952.536515972221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45952.536515972221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45952.536515972221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45952.536515972221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45952.536515972221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45952.536515972221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45952.536515972221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45952.536515972221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45952.536515972221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45952.536515972221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45952.536515972221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45952.536515972221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45952.536515972221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45952.536515972221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45952.536515972221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45952.536515972221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45952.536515972221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45952.536515972221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45952.536515972221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45952.536515972221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45952.536515972221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45952.536515972221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45952.536515972221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45952.536515972221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45952.536515972221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45952.536515972221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45952.536515972221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45952.536515972221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45952.536515972221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45952.536515972221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45952.536515972221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45952.536515972221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45952.536515972221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45952.536515972221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45952.536515972221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45952.536515972221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45952.536515972221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45952.536515972221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45952.536515972221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45952.536515972221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45952.536515972221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45952.536515972221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45952.536515972221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45952.536515972221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45952.536515972221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45952.536515972221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45952.536515972221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45952.536515972221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45952.536515972221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45952.536515972221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45952.536515972221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45952.536515972221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45952.536515972221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45952.536515972221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45952.536515972221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45952.536515972221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45952.536515972221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45952.536515972221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45952.536515972221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45952.536515972221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45952.536515972221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45952.536515972221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45952.536515972221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45952.536515972221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45952.536515972221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45952.536515972221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45952.536515972221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45952.536515972221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45952.536515972221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45952.536515972221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45952.536515972221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45952.536515972221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45952.536515972221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45952.536515972221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45952.536515972221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45952.536515972221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45952.536515972221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45952.536515972221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45952.536515972221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45952.536515972221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45952.536515972221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45952.536515972221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45952.536515972221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45952.536515972221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45952.536515972221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45952.536515972221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45952.536515972221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45952.536515972221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45952.536515972221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45952.536515972221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45952.536515972221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45952.536515972221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45952.536515972221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45952.536515972221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45952.536515972221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45952.536515972221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45952.536515972221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45952.536515972221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45952.536515972221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45952.536515972221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45952.536515972221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45952.536515972221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45952.536515972221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45952.536515972221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45952.536515972221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45952.536515972221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45952.536515972221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45952.536515972221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45952.536515972221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45952.536515972221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45952.536515972221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45952.536515972221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45952.536515972221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45952.536515972221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45952.536515972221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45952.536515972221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45952.536515972221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45952.536515972221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45952.536515972221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45952.536515972221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45952.536515972221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45952.536515972221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45952.536515972221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45952.536515972221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45952.536515972221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45952.536515972221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45952.536515972221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45952.536515972221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45952.536515972221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45952.536515972221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45952.536515972221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45952.536515972221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45952.536515972221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45952.536515972221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45952.536515972221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45952.536515972221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45952.536515972221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45952.536515972221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45952.536515972221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45952.536515972221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45952.536515972221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45952.536515972221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45952.536515972221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45952.536515972221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45952.536515972221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45952.536515972221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45952.536515972221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45952.536515972221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45952.536515972221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45952.536515972221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45952.536515972221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45952.536515972221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45952.536515972221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45952.536515972221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45952.536515972221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45952.536515972221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45952.536515972221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45952.536515972221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45952.536515972221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45952.536515972221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45952.536515972221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45952.536515972221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45952.536515972221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45952.536515972221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45952.536515972221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45952.536515972221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45952.536515972221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45952.536515972221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45952.536515972221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45952.536515972221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45952.536515972221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45952.536515972221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45952.536515972221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45952.536515972221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45952.536515972221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45952.536515972221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45952.536515972221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45952.536515972221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45952.536515972221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45952.536515972221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45952.536515972221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45952.536515972221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45952.536515972221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45952.536515972221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45952.536515972221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45952.536515972221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45952.536515972221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45952.536515972221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45952.536515972221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45952.536515972221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45952.536515972221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45952.536515972221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45952.536515972221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45952.536515972221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45952.536515972221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45952.536515972221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45952.536515972221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45952.536515972221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45952.536515972221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45952.536515972221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45952.536515972221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45952.536515972221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45952.536515972221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45952.536515972221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45952.536515972221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45952.536515972221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45952.536515972221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45952.536515972221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45952.536515972221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45952.536515972221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45952.536515972221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45952.536515972221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45952.536515972221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45952.536515972221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45952.536515972221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45952.536515972221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45952.536515972221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45952.536515972221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45952.536515972221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45952.536515972221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45952.536515972221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45952.536515972221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45952.536515972221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45952.536515972221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45952.536515972221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45952.536515972221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45952.536515972221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45952.536515972221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45952.536515972221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45952.536515972221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45952.536515972221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45952.536515972221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45952.536515972221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45952.536515972221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45952.536515972221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45952.536515972221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45952.536515972221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45952.536515972221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45952.536515972221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45952.536515972221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45952.536515972221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45952.536515972221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45952.536515972221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45952.536515972221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45952.536515972221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45952.536515972221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45952.536515972221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45952.536515972221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45952.536515972221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45952.536515972221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45952.536515972221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45952.536515972221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45952.536515972221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45952.536515972221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45952.536515972221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45952.536515972221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45952.536515972221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45952.536515972221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45952.536515972221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45952.536515972221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45952.536515972221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45952.536515972221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45952.536515972221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45952.536515972221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45952.536515972221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45952.536515972221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45952.536515972221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45952.536515972221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45952.536515972221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45952.536515972221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45952.536515972221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45952.536515972221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45952.536515972221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45952.536515972221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45952.536515972221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45952.536515972221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45952.536515972221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45952.536515972221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45952.536515972221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45952.536515972221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45952.536515972221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45952.536515972221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45952.536515972221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45952.536515972221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45952.536515972221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45952.536515972221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45952.536515972221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45952.536515972221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45952.536515972221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45952.536515972221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45952.536515972221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45952.536515972221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45952.536515972221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45952.536515972221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45952.536515972221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45952.536515972221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45952.536515972221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45952.536515972221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45952.536515972221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45952.536515972221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45952.536515972221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45952.536515972221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45952.536515972221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45952.536515972221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45952.536515972221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45952.536515972221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45952.536515972221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45952.536515972221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45952.536515972221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45952.536515972221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45952.536515972221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45952.536515972221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45952.536515972221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45952.536515972221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45952.536515972221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45952.536515972221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45952.536515972221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45952.536515972221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45952.536515972221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45952.536515972221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45952.536515972221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45952.536515972221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45952.536515972221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45952.536515972221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45952.536515972221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45952.536515972221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45952.536515972221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45952.536515972221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45952.536515972221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45952.536515972221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45952.536515972221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45952.536515972221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45952.536515972221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45952.536515972221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45952.536515972221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45952.536515972221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45952.536515972221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45952.536515972221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45952.536515972221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45952.536515972221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45952.536515972221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45952.536515972221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45952.536515972221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45952.536515972221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45952.536515972221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45952.536515972221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45952.536515972221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45952.536515972221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45952.536515972221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45952.536515972221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45952.536515972221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45952.536515972221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45952.536515972221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45952.536515972221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45952.536515972221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45952.536515972221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45952.536515972221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45952.536515972221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45952.536515972221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45952.536515972221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45952.536515972221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45952.536515972221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45952.536515972221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45952.536515972221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45952.536515972221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45952.536515972221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45952.536515972221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45952.536515972221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45952.536515972221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45952.536515972221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45952.536515972221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45952.536515972221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45952.536515972221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45952.536515972221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45952.536515972221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45952.536515972221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45952.536515972221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45952.536515972221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45952.536515972221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45952.536515972221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45952.536515972221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45952.536515972221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45952.536515972221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45952.536515972221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45952.536515972221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45952.536515972221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45952.536515972221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45952.536515972221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45952.536515972221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45952.536515972221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45952.536515972221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45952.536515972221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45952.536515972221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45952.536515972221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45952.536515972221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45952.536515972221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45952.536515972221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45952.536515972221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45952.536515972221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45952.536515972221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45952.536515972221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45952.536515972221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45952.536515972221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45952.536515972221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45952.536515972221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45952.536515972221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45952.536515972221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45952.536515972221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45952.536515972221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45952.536515972221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45952.536515972221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45952.536515972221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45952.536515972221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45952.536515972221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45952.536515972221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45952.536515972221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45952.536515972221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45952.536515972221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45952.536515972221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45952.536515972221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45952.536515972221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45952.536515972221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45952.536515972221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45952.536515972221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45952.536515972221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45952.536515972221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45952.536515972221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45952.536515972221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45952.536515972221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45952.536515972221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45952.536515972221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45952.536515972221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45952.536515972221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45952.536515972221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45952.536515972221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45952.536515972221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45952.536515972221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45952.536515972221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45952.536515972221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45952.536515972221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45952.536515972221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45952.536515972221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45952.536515972221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45952.536515972221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45952.536515972221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45952.536515972221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45952.536515972221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45952.536515972221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45952.536515972221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45952.536515972221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45952.536515972221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45952.536515972221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45952.536515972221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45952.536515972221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45952.536515972221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45952.536515972221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45952.536515972221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45952.536515972221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45952.536515972221</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39100</v>
      </c>
      <c r="B2" s="98" t="str">
        <f>IFERROR(VLOOKUP(D2,DB!A:K,11,0),"")</f>
        <v>R4</v>
      </c>
      <c r="C2" s="99">
        <v>1</v>
      </c>
      <c r="D2" s="95" t="s">
        <v>35115</v>
      </c>
      <c r="E2" s="100" t="s">
        <v>38998</v>
      </c>
      <c r="F2" s="101">
        <v>45703.480717592596</v>
      </c>
      <c r="G2" s="102">
        <f ca="1">IFERROR(NOW()-F2,"")</f>
        <v>249.05579837962432</v>
      </c>
      <c r="H2" s="101">
        <v>45703.474768518521</v>
      </c>
      <c r="I2" s="98" t="str">
        <f>IFERROR(VLOOKUP(D2,DB!A:F,6,0),"")</f>
        <v>SCECO</v>
      </c>
      <c r="J2" s="98" t="str">
        <f>IFERROR(VLOOKUP(D2,DB!A:G,7,0),"")</f>
        <v>Dead</v>
      </c>
      <c r="K2" s="103" t="s">
        <v>39101</v>
      </c>
      <c r="L2" s="95" t="str">
        <f>IFERROR(VLOOKUP(D2,DB!A:I,9,0),"")</f>
        <v>Latis</v>
      </c>
    </row>
    <row r="3" spans="1:16" ht="15" customHeight="1">
      <c r="A3" s="121"/>
      <c r="B3" s="121" t="str">
        <f>IFERROR(VLOOKUP(D3,DB!A:K,11,0),"")</f>
        <v/>
      </c>
      <c r="C3" s="122"/>
      <c r="D3" s="123"/>
      <c r="E3" s="100"/>
      <c r="F3" s="125"/>
      <c r="G3" s="126">
        <f ca="1">IFERROR(NOW()-F3,"")</f>
        <v>45952.536515972221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45952.536515972221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45952.536515972221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45952.536515972221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45952.536515972221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45952.536515972221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45952.536515972221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45952.536515972221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45952.536515972221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45952.536515972221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45952.536515972221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45952.536515972221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45952.536515972221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45952.536515972221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45952.536515972221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45952.536515972221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45952.536515972221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45952.536515972221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45952.536515972221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45952.536515972221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45952.536515972221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45952.536515972221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45952.536515972221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45952.536515972221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45952.536515972221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45952.536515972221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45952.536515972221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45952.536515972221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45952.536515972221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45952.536515972221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45952.536515972221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45952.536515972221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45952.536515972221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45952.536515972221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45952.536515972221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45952.536515972221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45952.536515972221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45952.536515972221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45952.536515972221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45952.536515972221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45952.536515972221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45952.536515972221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45952.536515972221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45952.536515972221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45952.536515972221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45952.536515972221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45952.536515972221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45952.536515972221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45952.536515972221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45952.536515972221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45952.536515972221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45952.536515972221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45952.536515972221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45952.536515972221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45952.536515972221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45952.536515972221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45952.536515972221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45952.536515972221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45952.536515972221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45952.536515972221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45952.536515972221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45952.536515972221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45952.536515972221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45952.536515972221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45952.536515972221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45952.536515972221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45952.536515972221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45952.536515972221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45952.536515972221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45952.536515972221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45952.536515972221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45952.536515972221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45952.536515972221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45952.536515972221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45952.536515972221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45952.536515972221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45952.536515972221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45952.536515972221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45952.536515972221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45952.536515972221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45952.536515972221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45952.536515972221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45952.536515972221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45952.536515972221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45952.536515972221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45952.536515972221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45952.536515972221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45952.536515972221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45952.536515972221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45952.536515972221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45952.536515972221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45952.536515972221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45952.536515972221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45952.536515972221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45952.536515972221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45952.536515972221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45952.536515972221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45952.536515972221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45952.536515972221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45952.536515972221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45952.536515972221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45952.536515972221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45952.536515972221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45952.536515972221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45952.536515972221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45952.536515972221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45952.536515972221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45952.536515972221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45952.536515972221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45952.536515972221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45952.536515972221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45952.536515972221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45952.536515972221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45952.536515972221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45952.536515972221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45952.536515972221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45952.536515972221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45952.536515972221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45952.536515972221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45952.536515972221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45952.536515972221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45952.536515972221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45952.536515972221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45952.536515972221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45952.536515972221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45952.536515972221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45952.536515972221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45952.536515972221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45952.536515972221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45952.536515972221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45952.536515972221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45952.536515972221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45952.536515972221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45952.536515972221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45952.536515972221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45952.536515972221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45952.536515972221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45952.536515972221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45952.536515972221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45952.536515972221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45952.536515972221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45952.536515972221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45952.536515972221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45952.536515972221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45952.536515972221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45952.536515972221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45952.536515972221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45952.536515972221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45952.536515972221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45952.536515972221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45952.536515972221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45952.536515972221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45952.536515972221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45952.536515972221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45952.536515972221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45952.536515972221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45952.536515972221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45952.536515972221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45952.536515972221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45952.536515972221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45952.536515972221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45952.536515972221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45952.536515972221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45952.536515972221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45952.536515972221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45952.536515972221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45952.536515972221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45952.536515972221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45952.536515972221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45952.536515972221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45952.536515972221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45952.536515972221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45952.536515972221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45952.536515972221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45952.536515972221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45952.536515972221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45952.536515972221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45952.536515972221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45952.536515972221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45952.536515972221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45952.536515972221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45952.536515972221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45952.536515972221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45952.536515972221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45952.536515972221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45952.536515972221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45952.536515972221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45952.536515972221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45952.536515972221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45952.536515972221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45952.536515972221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45952.536515972221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45952.536515972221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45952.536515972221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45952.536515972221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45952.536515972221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45952.536515972221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45952.536515972221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45952.536515972221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45952.536515972221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45952.536515972221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45952.536515972221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45952.536515972221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45952.536515972221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45952.536515972221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45952.536515972221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45952.536515972221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45952.536515972221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45952.536515972221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45952.536515972221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45952.536515972221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45952.536515972221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45952.536515972221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45952.536515972221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45952.536515972221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45952.536515972221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45952.536515972221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45952.536515972221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45952.536515972221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45952.536515972221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45952.536515972221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45952.536515972221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45952.536515972221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45952.536515972221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45952.536515972221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45952.536515972221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45952.536515972221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45952.536515972221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45952.536515972221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45952.536515972221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45952.536515972221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45952.536515972221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45952.536515972221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45952.536515972221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45952.536515972221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45952.536515972221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45952.536515972221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45952.536515972221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45952.536515972221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45952.536515972221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45952.536515972221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45952.536515972221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45952.536515972221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45952.536515972221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45952.536515972221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45952.536515972221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45952.536515972221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45952.536515972221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45952.536515972221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45952.536515972221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45952.536515972221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45952.536515972221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45952.536515972221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45952.536515972221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45952.536515972221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45952.536515972221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45952.536515972221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45952.536515972221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45952.536515972221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45952.536515972221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45952.536515972221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45952.536515972221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45952.536515972221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45952.536515972221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45952.536515972221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45952.536515972221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45952.536515972221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45952.536515972221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45952.536515972221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45952.536515972221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45952.536515972221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45952.536515972221</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45952.536515972221</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39102</v>
      </c>
      <c r="B2" s="37" t="str">
        <f>IFERROR(VLOOKUP(D2,DB!A:K,11,0),"")</f>
        <v>R5</v>
      </c>
      <c r="C2" s="37">
        <v>3</v>
      </c>
      <c r="D2" s="120" t="s">
        <v>36034</v>
      </c>
      <c r="E2" s="37" t="s">
        <v>38998</v>
      </c>
      <c r="F2" s="38">
        <v>45891.832060185188</v>
      </c>
      <c r="G2" s="146">
        <f ca="1">IFERROR(NOW()-F2,"")</f>
        <v>60.704455787032202</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39003</v>
      </c>
      <c r="F3" s="38">
        <v>45926.188877314817</v>
      </c>
      <c r="G3" s="146">
        <f t="shared" ref="G3" ca="1" si="0">IFERROR(NOW()-F3,"")</f>
        <v>26.347638657403877</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7.7649418981454801</v>
      </c>
      <c r="H4" s="38">
        <v>45944.676192129627</v>
      </c>
      <c r="I4" s="37" t="str">
        <f>IFERROR(VLOOKUP(D4,DB!A:F,6,0),"")</f>
        <v>SCECO</v>
      </c>
      <c r="J4" s="37" t="str">
        <f>IFERROR(VLOOKUP(D4,DB!A:G,7,0),"")</f>
        <v>Dead</v>
      </c>
      <c r="K4" s="37" t="s">
        <v>39107</v>
      </c>
      <c r="L4" s="37" t="str">
        <f>IFERROR(VLOOKUP(D4,DB!A:I,9,0),"")</f>
        <v>Latis</v>
      </c>
    </row>
    <row r="5" spans="1:13" ht="48" customHeight="1">
      <c r="A5" s="154" t="s">
        <v>39108</v>
      </c>
      <c r="B5" s="154" t="str">
        <f>IFERROR(VLOOKUP(D5,DB!A:K,11,0),"")</f>
        <v>R5</v>
      </c>
      <c r="C5" s="154">
        <v>1</v>
      </c>
      <c r="D5" s="154" t="s">
        <v>34781</v>
      </c>
      <c r="E5" s="154" t="s">
        <v>39003</v>
      </c>
      <c r="F5" s="155">
        <v>45948.661111111112</v>
      </c>
      <c r="G5" s="156">
        <f ca="1">IFERROR(NOW()-F5,"")</f>
        <v>3.8754047453694511</v>
      </c>
      <c r="H5" s="155">
        <v>45948.661111111112</v>
      </c>
      <c r="I5" s="154" t="str">
        <f>IFERROR(VLOOKUP(D5,DB!A:F,6,0),"")</f>
        <v>SCECO</v>
      </c>
      <c r="J5" s="154" t="str">
        <f>IFERROR(VLOOKUP(D5,DB!A:G,7,0),"")</f>
        <v>Dead</v>
      </c>
      <c r="K5" s="154" t="s">
        <v>39109</v>
      </c>
      <c r="L5" s="154" t="str">
        <f>IFERROR(VLOOKUP(D5,DB!A:I,9,0),"")</f>
        <v>Latis</v>
      </c>
    </row>
    <row r="6" spans="1:13" ht="15">
      <c r="A6" s="161"/>
      <c r="B6" s="161" t="str">
        <f>IFERROR(VLOOKUP(D6,DB!A:K,11,0),"")</f>
        <v/>
      </c>
      <c r="C6" s="161"/>
      <c r="D6" s="161"/>
      <c r="E6" s="161"/>
      <c r="F6" s="162"/>
      <c r="G6" s="163">
        <f ca="1">IFERROR(NOW()-F6,"")</f>
        <v>45952.536515856482</v>
      </c>
      <c r="H6" s="162"/>
      <c r="I6" s="161" t="str">
        <f>IFERROR(VLOOKUP(D6,DB!A:F,6,0),"")</f>
        <v/>
      </c>
      <c r="J6" s="161" t="str">
        <f>IFERROR(VLOOKUP(D6,DB!A:G,7,0),"")</f>
        <v/>
      </c>
      <c r="K6" s="161"/>
      <c r="L6" s="161" t="str">
        <f>IFERROR(VLOOKUP(D6,DB!A:I,9,0),"")</f>
        <v/>
      </c>
    </row>
    <row r="7" spans="1:13" ht="15">
      <c r="A7" s="161"/>
      <c r="B7" s="161" t="str">
        <f>IFERROR(VLOOKUP(D7,DB!A:K,11,0),"")</f>
        <v>R5</v>
      </c>
      <c r="C7" s="161"/>
      <c r="D7" s="161" t="s">
        <v>34281</v>
      </c>
      <c r="E7" s="161"/>
      <c r="F7" s="162"/>
      <c r="G7" s="163">
        <f ca="1">IFERROR(NOW()-F7,"")</f>
        <v>45952.536515856482</v>
      </c>
      <c r="H7" s="162"/>
      <c r="I7" s="161" t="str">
        <f>IFERROR(VLOOKUP(D7,DB!A:F,6,0),"")</f>
        <v>Generator-SG</v>
      </c>
      <c r="J7" s="161" t="str">
        <f>IFERROR(VLOOKUP(D7,DB!A:G,7,0),"")</f>
        <v>Weak</v>
      </c>
      <c r="K7" s="161"/>
      <c r="L7" s="161" t="str">
        <f>IFERROR(VLOOKUP(D7,DB!A:I,9,0),"")</f>
        <v>Latis</v>
      </c>
    </row>
    <row r="8" spans="1:13" ht="15">
      <c r="A8" s="161"/>
      <c r="B8" s="161" t="str">
        <f>IFERROR(VLOOKUP(D8,DB!A:K,11,0),"")</f>
        <v/>
      </c>
      <c r="C8" s="161"/>
      <c r="D8" s="161"/>
      <c r="E8" s="161"/>
      <c r="F8" s="162"/>
      <c r="G8" s="163">
        <f ca="1">IFERROR(NOW()-F8,"")</f>
        <v>45952.536515856482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45952.536515856482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45952.536515856482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45952.536515856482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45952.536515856482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45952.536515856482</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45952.536515856482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45952.536515856482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45952.536515856482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45952.536515856482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45952.536515856482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45952.536515856482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45952.536515856482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45952.536515856482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45952.536515856482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45952.536515856482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45952.536515856482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45952.536515856482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45952.536515856482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45952.536515856482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45952.536515856482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45952.536515856482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45952.536515856482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45952.536515856482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45952.536515856482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45952.536515856482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45952.536515856482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45952.536515856482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45952.536515856482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45952.536515856482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45952.536515856482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45952.536515856482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45952.536515856482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45952.536515856482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45952.536515856482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45952.536515856482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45952.536515856482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45952.536515856482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45952.536515856482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45952.536515856482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45952.536515856482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45952.536515856482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45952.536515856482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45952.536515856482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45952.536515856482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45952.536515856482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45952.536515856482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45952.536515856482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45952.536515856482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45952.536515856482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45952.536515856482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45952.536515856482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45952.536515856482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45952.536515856482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45952.536515856482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45952.536515856482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45952.536515856482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45952.536515856482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45952.536515856482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45952.536515856482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45952.536515856482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45952.536515856482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45952.536515856482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45952.536515856482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45952.536515856482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45952.536515856482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45952.536515856482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45952.536515856482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45952.536515856482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45952.536515856482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45952.536515856482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45952.536515856482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45952.536515856482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45952.536515856482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45952.536515856482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45952.536515856482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45952.536515856482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45952.536515856482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45952.536515856482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45952.536515856482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45952.536515856482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45952.536515856482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45952.536515856482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45952.536515856482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45952.536515856482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45952.536515856482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45952.536515856482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45952.536515856482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45952.536515856482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45952.536515856482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45952.536515856482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45952.536515856482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45952.536515856482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45952.536515856482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45952.536515856482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45952.536515856482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45952.536515856482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45952.536515856482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45952.536515856482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45952.536515856482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45952.536515856482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45952.536515856482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45952.536515856482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45952.536515856482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45952.536515856482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45952.536515856482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45952.536515856482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45952.536515856482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45952.536515856482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45952.536515856482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45952.536515856482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45952.536515856482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45952.536515856482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45952.536515856482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45952.536515856482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45952.536515856482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45952.536515856482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45952.536515856482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45952.536515856482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45952.536515856482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45952.536515856482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45952.536515856482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45952.536515856482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45952.536515856482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45952.536515856482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45952.536515856482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45952.536515856482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45952.536515856482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45952.536515856482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45952.536515856482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45952.536515856482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45952.536515856482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45952.536515856482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45952.536515856482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45952.536515856482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45952.536515856482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45952.536515856482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45952.536515856482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45952.536515856482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45952.536515856482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45952.536515856482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45952.536515856482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45952.536515856482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45952.536515856482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45952.536515856482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45952.536515856482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45952.536515856482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45952.536515856482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45952.536515856482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45952.536515856482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45952.536515856482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45952.536515856482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45952.536515856482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45952.536515856482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45952.536515856482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45952.536515856482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45952.536515856482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45952.536515856482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45952.536515856482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45952.536515856482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45952.536515856482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45952.536515856482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45952.536515856482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45952.536515856482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45952.536515856482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45952.536515856482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45952.536515856482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45952.536515856482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45952.536515856482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45952.536515856482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45952.536515856482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45952.536515856482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45952.536515856482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45952.536515856482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45952.536515856482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45952.536515856482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45952.536515856482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45952.536515856482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45952.536515856482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45952.536515856482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45952.536515856482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45952.536515856482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45952.536515856482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45952.536515856482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45952.536515856482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45952.536515856482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45952.536515856482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45952.536515856482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45952.536515856482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45952.536515856482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45952.536515856482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45952.536515856482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45952.536515856482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45952.536515856482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45952.536515856482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45952.536515856482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45952.536515856482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45952.536515856482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45952.536515856482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45952.536515856482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45952.536515856482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45952.536515856482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45952.536515856482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45952.536515856482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45952.536515856482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45952.536515856482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45952.536515856482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45952.536515856482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45952.536515856482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45952.536515856482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45952.536515856482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45952.536515856482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45952.536515856482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45952.536515856482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45952.536515856482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45952.536515856482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45952.536515856482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45952.536515856482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45952.536515856482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45952.536515856482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45952.536515856482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45952.536515856482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45952.536515856482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45952.536515856482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45952.536515856482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45952.536515856482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45952.536515856482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45952.536515856482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45952.536515856482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45952.536515856482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45952.536515856482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45952.536515856482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45952.536515856482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45952.536515856482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45952.536515856482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45952.536515856482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45952.536515856482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45952.536515856482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45952.536515856482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45952.536515856482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45952.536515856482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45952.536515856482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45952.536515856482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45952.536515856482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45952.536515856482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45952.536515856482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45952.536515856482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45952.536515856482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45952.536515856482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45952.536515856482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45952.536515856482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45952.536515856482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45952.536515856482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45952.536515856482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45952.536515856482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45952.536515856482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45952.536515856482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45952.536515856482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45952.536515856482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45952.536515856482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45952.536515856482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45952.536515856482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45952.536515856482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45952.536515856482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45952.536515856482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45952.536515856482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45952.536515856482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45952.536515856482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45952.536515856482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45952.536515856482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45952.536515856482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45952.536515856482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45952.536515856482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45952.536515856482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45952.536515856482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45952.536515856482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45952.536515856482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45952.536515856482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45952.536515856482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45952.536515856482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45952.536515856482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45952.536515856482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45952.536515856482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45952.536515856482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45952.536515856482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45952.536515856482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45952.536515856482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45952.536515856482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45952.536515856482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45952.536515856482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45952.536515856482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45952.536515856482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45952.536515856482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45952.536515856482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45952.536515856482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45952.536515856482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45952.536515856482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45952.536515856482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45952.536515856482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45952.536515856482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45952.536515856482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45952.536515856482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45952.536515856482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45952.536515856482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45952.536515856482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45952.536515856482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45952.536515856482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45952.536515856482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45952.536515856482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45952.536515856482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45952.536515856482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45952.536515856482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45952.536515856482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45952.536515856482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45952.536515856482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45952.536515856482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45952.536515856482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45952.536515856482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45952.536515856482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45952.536515856482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45952.536515856482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45952.536515856482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45952.536515856482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45952.536515856482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45952.536515856482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45952.536515856482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45952.536515856482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45952.536515856482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45952.536515856482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45952.536515856482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45952.536515856482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45952.536515856482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45952.536515856482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45952.536515856482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45952.536515856482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45952.536515856482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45952.536515856482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45952.536515856482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45952.536515856482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45952.536515856482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45952.536515856482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45952.536515856482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45952.536515856482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45952.536515856482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45952.536515856482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45952.536515856482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45952.536515856482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45952.536515856482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45952.536515856482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45952.536515856482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45952.536515856482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45952.536515856482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45952.536515856482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45952.536515856482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45952.536515856482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45952.536515856482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45952.536515856482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45952.536515856482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45952.536515856482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45952.536515856482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45952.536515856482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45952.536515856482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45952.536515856482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45952.536515856482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45952.536515856482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45952.536515856482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45952.536515856482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45952.536515856482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45952.536515856482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45952.536515856482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45952.536515856482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45952.536515856482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45952.536515856482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45952.536515856482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45952.536515856482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45952.536515856482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45952.536515856482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45952.536515856482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45952.536515856482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45952.536515856482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45952.536515856482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45952.536515856482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45952.536515856482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45952.536515856482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45952.536515856482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45952.536515856482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45952.536515856482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45952.536515856482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45952.536515856482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45952.536515856482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45952.536515856482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45952.536515856482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45952.536515856482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45952.536515856482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45952.536515856482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45952.536515856482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45952.536515856482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45952.536515856482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45952.536515856482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45952.536515856482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45952.536515856482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45952.536515856482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45952.536515856482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45952.536515856482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45952.536515856482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45952.536515856482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45952.536515856482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45952.536515856482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45952.536515856482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45952.536515856482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45952.536515856482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45952.536515856482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45952.536515856482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45952.536515856482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45952.536515856482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45952.536515856482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45952.536515856482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45952.536515856482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45952.536515856482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45952.536515856482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45952.536515856482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45952.536515856482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45952.536515856482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45952.536515856482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45952.536515856482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45952.536515856482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45952.536515856482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45952.536515856482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45952.536515856482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45952.536515856482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45952.536515856482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45952.536515856482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45952.536515856482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45952.536515856482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45952.536515856482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45952.536515856482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45952.536515856482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45952.536515856482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45952.536515856482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45952.536515856482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45952.536515856482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45952.536515856482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45952.536515856482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45952.536515856482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45952.536515856482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45952.536515856482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45952.536515856482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45952.536515856482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45952.536515856482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45952.536515856482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45952.536515856482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45952.536515856482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45952.536515856482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45952.536515856482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45952.536515856482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45952.536515856482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45952.536515856482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45952.536515856482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45952.536515856482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45952.536515856482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45952.536515856482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45952.536515856482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45952.536515856482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45952.536515856482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45952.536515856482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45952.536515856482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45952.536515856482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45952.536515856482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45952.536515856482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45952.536515856482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45952.536515856482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45952.536515856482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45952.536515856482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45952.536515856482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45952.536515856482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45952.536515856482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45952.536515856482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45952.536515856482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45952.536515856482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45952.536515856482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45952.536515856482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45952.536515856482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45952.536515856482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45952.536515856482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45952.536515856482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45952.536515856482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45952.536515856482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45952.536515856482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45952.536515856482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45952.536515856482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45952.536515856482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45952.536515856482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45952.536515856482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45952.536515856482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45952.536515856482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45952.536515856482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45952.536515856482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45952.536515856482</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45952.536515856482</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45952.536515856482</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45952.536515856482</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H2" sqref="H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45952.536515972221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45952.536515856482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45952.536515856482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45952.536515856482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45952.536515856482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45952.536515856482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45952.536515856482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45952.536515856482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45952.536515856482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45952.536515856482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45952.536515856482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45952.536515856482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45952.536515856482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45952.536515856482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45952.536515856482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45952.536515856482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45952.536515856482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45952.536515856482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45952.536515856482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45952.536515856482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45952.536515856482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45952.536515856482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45952.536515856482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45952.536515856482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45952.536515856482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45952.536515856482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45952.536515856482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45952.536515856482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45952.536515856482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45952.536515856482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45952.536515856482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45952.536515856482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45952.536515856482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45952.536515856482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45952.536515856482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45952.536515856482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45952.536515856482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45952.536515856482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45952.536515856482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45952.536515856482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45952.536515856482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45952.536515856482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45952.536515856482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45952.536515856482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45952.536515856482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45952.536515856482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45952.536515856482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45952.536515856482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45952.536515856482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45952.536515856482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45952.536515856482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45952.536515856482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45952.536515856482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45952.536515856482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45952.536515856482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45952.536515856482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45952.536515856482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45952.536515856482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45952.536515856482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45952.536515856482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45952.536515856482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45952.536515856482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45952.536515856482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45952.536515856482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45952.536515856482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45952.536515856482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45952.536515856482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45952.536515856482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45952.536515856482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45952.536515856482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45952.536515856482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45952.536515856482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45952.536515856482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45952.536515856482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45952.536515856482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45952.536515856482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45952.536515856482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45952.536515856482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45952.536515856482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45952.536515856482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45952.536515856482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45952.536515856482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45952.536515856482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45952.536515856482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45952.536515856482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45952.536515856482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45952.536515856482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45952.536515856482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45952.536515856482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45952.536515856482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45952.536515856482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45952.536515856482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45952.536515856482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45952.536515856482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45952.536515856482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45952.536515856482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45952.536515856482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45952.536515856482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45952.536515856482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45952.536515856482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45952.536515856482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45952.536515856482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45952.536515856482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45952.536515856482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45952.536515856482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45952.536515856482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45952.536515856482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45952.536515856482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45952.536515856482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45952.536515856482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45952.536515856482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45952.536515856482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45952.536515856482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45952.536515856482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45952.536515856482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45952.536515856482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45952.536515856482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45952.536515856482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45952.536515856482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45952.536515856482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45952.536515856482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45952.536515856482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45952.536515856482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45952.536515856482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45952.536515856482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45952.536515856482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45952.536515856482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45952.536515856482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45952.536515856482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45952.536515856482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45952.536515856482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45952.536515856482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45952.536515856482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45952.536515856482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45952.536515856482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45952.536515856482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45952.536515856482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45952.536515856482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45952.536515856482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45952.536515856482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45952.536515856482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45952.536515856482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45952.536515856482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45952.536515856482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45952.536515856482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45952.536515856482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45952.536515856482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45952.536515856482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45952.536515856482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45952.536515856482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45952.536515856482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45952.536515856482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45952.536515856482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45952.536515856482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45952.536515856482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45952.536515856482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45952.536515856482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45952.536515856482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45952.536515856482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45952.536515856482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45952.536515856482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45952.536515856482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45952.536515856482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45952.536515856482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45952.536515856482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45952.536515856482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45952.536515856482</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45952.536515856482</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45952.536515856482</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45952.536515856482</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45952.536515856482</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45952.536515856482</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45952.536515856482</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45952.536515856482</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45952.536515856482</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45952.536515856482</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45952.536515856482</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2025-10-22T09:53:31Z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