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114" documentId="13_ncr:1_{F6CB121F-512D-4AA6-A0C1-0FB36C537598}" xr6:coauthVersionLast="47" xr6:coauthVersionMax="47" xr10:uidLastSave="{CAD06F32-8F69-4599-96C4-66A32D926DC7}"/>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9" i="3"/>
  <c r="G10" i="3"/>
  <c r="G11" i="3"/>
  <c r="G12" i="3"/>
  <c r="I3" i="4"/>
  <c r="J3" i="4"/>
  <c r="I3" i="6"/>
  <c r="I4" i="6"/>
  <c r="L9" i="3"/>
  <c r="J9" i="3"/>
  <c r="I9" i="3"/>
  <c r="B9" i="3"/>
  <c r="L3" i="6"/>
  <c r="L4" i="6"/>
  <c r="L2" i="6"/>
  <c r="J4" i="6"/>
  <c r="J3" i="6"/>
  <c r="J2" i="6"/>
  <c r="I2" i="6"/>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79" i="5"/>
  <c r="J79" i="5"/>
  <c r="I79" i="5"/>
  <c r="G79" i="5"/>
  <c r="B79"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<sst xmlns="http://schemas.openxmlformats.org/spreadsheetml/2006/main" count="178581" uniqueCount="39075">
  <si>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</si>
  <si>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</si>
  <si>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</si>
  <si>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</si>
  <si>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</si>
  <si>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</si>
  <si>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</si>
  <si>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</si>
  <si>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</si>
  <si>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</si>
  <si>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</si>
  <si>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</si>
  <si>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</si>
  <si>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</si>
  <si>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</si>
  <si>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</si>
  <si>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</si>
  <si>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</si>
  <si>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</si>
  <si>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</si>
  <si>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</si>
  <si>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</si>
  <si>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</si>
  <si>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</si>
  <si>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</si>
  <si>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</si>
  <si>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</si>
  <si>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</si>
  <si>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</si>
  <si>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</si>
  <si>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</si>
  <si>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</si>
  <si>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</si>
  <si>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</si>
  <si>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</si>
  <si>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</si>
  <si>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</si>
  <si>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</si>
  <si>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</si>
  <si>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</si>
  <si>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</si>
  <si>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</si>
  <si>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</si>
  <si>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</si>
  <si>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</si>
  <si>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</si>
  <si>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</si>
  <si>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</si>
  <si>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</si>
  <si>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</si>
  <si>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</si>
  <si>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</si>
  <si>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</si>
  <si>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</si>
  <si>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</si>
  <si>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</si>
  <si>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</si>
  <si>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</si>
  <si>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</si>
  <si>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</si>
  <si>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</si>
  <si>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</si>
  <si>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</si>
  <si>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</si>
  <si>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</si>
  <si>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</si>
  <si>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</si>
  <si>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</si>
  <si>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</si>
  <si>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</si>
  <si>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</si>
  <si>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</si>
  <si>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</si>
  <si>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</si>
  <si>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</si>
  <si>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</si>
  <si>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</si>
  <si>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</si>
  <si>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</si>
  <si>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</si>
  <si>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</si>
  <si>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</si>
  <si>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</si>
  <si>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</si>
  <si>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</si>
  <si>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</si>
  <si>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</si>
  <si>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</si>
  <si>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</si>
  <si>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</si>
  <si>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</si>
  <si>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</si>
  <si>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</si>
  <si>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</si>
  <si>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</si>
  <si>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</si>
  <si>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</si>
  <si>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</si>
  <si>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</si>
  <si>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</si>
  <si>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</si>
  <si>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</si>
  <si>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</si>
  <si>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</si>
  <si>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</si>
  <si>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</si>
  <si>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</si>
  <si>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</si>
  <si>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</si>
  <si>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</si>
  <si>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</si>
  <si>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</si>
  <si>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</si>
  <si>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</si>
  <si>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</si>
  <si>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</si>
  <si>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</si>
  <si>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</si>
  <si>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</si>
  <si>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</si>
  <si>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</si>
  <si>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</si>
  <si>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</si>
  <si>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</si>
  <si>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</si>
  <si>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</si>
  <si>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</si>
  <si>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</si>
  <si>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</si>
  <si>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</si>
  <si>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</si>
  <si>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</si>
  <si>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</si>
  <si>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</si>
  <si>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</si>
  <si>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</si>
  <si>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</si>
  <si>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</si>
  <si>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</si>
  <si>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</si>
  <si>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</si>
  <si>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</si>
  <si>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</si>
  <si>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</si>
  <si>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</si>
  <si>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</si>
  <si>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</si>
  <si>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</si>
  <si>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</si>
  <si>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</si>
  <si>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</si>
  <si>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</si>
  <si>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</si>
  <si>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</si>
  <si>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</si>
  <si>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</si>
  <si>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</si>
  <si>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</si>
  <si>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</si>
  <si>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</si>
  <si>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</si>
  <si>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</si>
  <si>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</si>
  <si>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</si>
  <si>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</si>
  <si>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</si>
  <si>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</si>
  <si>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</si>
  <si>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</si>
  <si>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</si>
  <si>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</si>
  <si>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</si>
  <si>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</si>
  <si>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</si>
  <si>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</si>
  <si>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</si>
  <si>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</si>
  <si>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</si>
  <si>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</si>
  <si>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</si>
  <si>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</si>
  <si>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</si>
  <si>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</si>
  <si>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</si>
  <si>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</si>
  <si>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</si>
  <si>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</si>
  <si>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</si>
  <si>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</si>
  <si>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</si>
  <si>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</si>
  <si>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</si>
  <si>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</si>
  <si>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</si>
  <si>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</si>
  <si>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</si>
  <si>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</si>
  <si>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</si>
  <si>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</si>
  <si>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</si>
  <si>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</si>
  <si>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</si>
  <si>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</si>
  <si>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</si>
  <si>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</si>
  <si>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</si>
  <si>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</si>
  <si>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</si>
  <si>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</si>
  <si>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</si>
  <si>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</si>
  <si>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</si>
  <si>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</si>
  <si>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</si>
  <si>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</si>
  <si>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</si>
  <si>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</si>
  <si>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</si>
  <si>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</si>
  <si>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</si>
  <si>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</si>
  <si>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</si>
  <si>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</si>
  <si>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</si>
  <si>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</si>
  <si>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</si>
  <si>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</si>
  <si>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</si>
  <si>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</si>
  <si>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</si>
  <si>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</si>
  <si>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</si>
  <si>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</si>
  <si>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</si>
  <si>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</si>
  <si>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</si>
  <si>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</si>
  <si>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</si>
  <si>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</si>
  <si>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</si>
  <si>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</si>
  <si>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</si>
  <si>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</si>
  <si>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</si>
  <si>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</si>
  <si>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</si>
  <si>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</si>
  <si>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</si>
  <si>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</si>
  <si>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</si>
  <si>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</si>
  <si>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</si>
  <si>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</si>
  <si>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</si>
  <si>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</si>
  <si>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</si>
  <si>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</si>
  <si>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</si>
  <si>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</si>
  <si>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</si>
  <si>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</si>
  <si>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</si>
  <si>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</si>
  <si>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</si>
  <si>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</si>
  <si>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</si>
  <si>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</si>
  <si>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</si>
  <si>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</si>
  <si>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</si>
  <si>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</si>
  <si>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</si>
  <si>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</si>
  <si>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</si>
  <si>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</si>
  <si>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</si>
  <si>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</si>
  <si>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</si>
  <si>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</si>
  <si>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</si>
  <si>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</si>
  <si>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</si>
  <si>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</si>
  <si>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</si>
  <si>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</si>
  <si>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</si>
  <si>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</si>
  <si>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</si>
  <si>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</si>
  <si>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</si>
  <si>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</si>
  <si>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</si>
  <si>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</si>
  <si>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</si>
  <si>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</si>
  <si>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</si>
  <si>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</si>
  <si>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</si>
  <si>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</si>
  <si>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</si>
  <si>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</si>
  <si>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</si>
  <si>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</si>
  <si>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</si>
  <si>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</si>
  <si>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</si>
  <si>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</si>
  <si>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</si>
  <si>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</si>
  <si>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</si>
  <si>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</si>
  <si>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</si>
  <si>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</si>
  <si>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</si>
  <si>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</si>
  <si>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</si>
  <si>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</si>
  <si>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</si>
  <si>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</si>
  <si>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</si>
  <si>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</si>
  <si>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</si>
  <si>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</si>
  <si>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</si>
  <si>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</si>
  <si>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</si>
  <si>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</si>
  <si>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</si>
  <si>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</si>
  <si>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</si>
  <si>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</si>
  <si>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</si>
  <si>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</si>
  <si>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</si>
  <si>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</si>
  <si>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</si>
  <si>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</si>
  <si>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</si>
  <si>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</si>
  <si>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</si>
  <si>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</si>
  <si>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</si>
  <si>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</si>
  <si>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</si>
  <si>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</si>
  <si>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</si>
  <si>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</si>
  <si>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</si>
  <si>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</si>
  <si>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</si>
  <si>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</si>
  <si>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</si>
  <si>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</si>
  <si>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</si>
  <si>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</si>
  <si>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</si>
  <si>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</si>
  <si>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</si>
  <si>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</si>
  <si>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</si>
  <si>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</si>
  <si>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</si>
  <si>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</si>
  <si>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</si>
  <si>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</si>
  <si>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</si>
  <si>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</si>
  <si>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</si>
  <si>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</si>
  <si>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</si>
  <si>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</si>
  <si>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</si>
  <si>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</si>
  <si>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</si>
  <si>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</si>
  <si>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</si>
  <si>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</si>
  <si>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</si>
  <si>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</si>
  <si>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</si>
  <si>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</si>
  <si>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</si>
  <si>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</si>
  <si>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</si>
  <si>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</si>
  <si>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</si>
  <si>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</si>
  <si>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</si>
  <si>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</si>
  <si>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</si>
  <si>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</si>
  <si>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</si>
  <si>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</si>
  <si>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</si>
  <si>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</si>
  <si>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</si>
  <si>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</si>
  <si>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</si>
  <si>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</si>
  <si>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</si>
  <si>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</si>
  <si>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</si>
  <si>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</si>
  <si>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</si>
  <si>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</si>
  <si>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</si>
  <si>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</si>
  <si>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</si>
  <si>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</si>
  <si>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</si>
  <si>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</si>
  <si>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</si>
  <si>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</si>
  <si>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</si>
  <si>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</si>
  <si>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</si>
  <si>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</si>
  <si>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</si>
  <si>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</si>
  <si>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</si>
  <si>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</si>
  <si>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</si>
  <si>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</si>
  <si>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</si>
  <si>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</si>
  <si>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</si>
  <si>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</si>
  <si>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</si>
  <si>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</si>
  <si>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</si>
  <si>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</si>
  <si>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</si>
  <si>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</si>
  <si>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</si>
  <si>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</si>
  <si>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</si>
  <si>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</si>
  <si>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</si>
  <si>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</si>
  <si>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</si>
  <si>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</si>
  <si>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</si>
  <si>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</si>
  <si>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</si>
  <si>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</si>
  <si>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</si>
  <si>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</si>
  <si>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</si>
  <si>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</si>
  <si>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</si>
  <si>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</si>
  <si>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</si>
  <si>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</si>
  <si>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</si>
  <si>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</si>
  <si>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</si>
  <si>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</si>
  <si>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</si>
  <si>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</si>
  <si>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</si>
  <si>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</si>
  <si>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</si>
  <si>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</si>
  <si>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</si>
  <si>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</si>
  <si>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</si>
  <si>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</si>
  <si>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</si>
  <si>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</si>
  <si>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</si>
  <si>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</si>
  <si>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</si>
  <si>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</si>
  <si>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</si>
  <si>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</si>
  <si>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</si>
  <si>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</si>
  <si>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</si>
  <si>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</si>
  <si>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</si>
  <si>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</si>
  <si>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</si>
  <si>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</si>
  <si>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</si>
  <si>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</si>
  <si>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</si>
  <si>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</si>
  <si>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</si>
  <si>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</si>
  <si>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</si>
  <si>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</si>
  <si>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</si>
  <si>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</si>
  <si>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</si>
  <si>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</si>
  <si>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</si>
  <si>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</si>
  <si>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</si>
  <si>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</si>
  <si>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</si>
  <si>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</si>
  <si>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</si>
  <si>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</si>
  <si>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</si>
  <si>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</si>
  <si>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</si>
  <si>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</si>
  <si>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</si>
  <si>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</si>
  <si>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</si>
  <si>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</si>
  <si>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</si>
  <si>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</si>
  <si>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</si>
  <si>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</si>
  <si>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</si>
  <si>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</si>
  <si>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</si>
  <si>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</si>
  <si>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</si>
  <si>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</si>
  <si>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</si>
  <si>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</si>
  <si>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</si>
  <si>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</si>
  <si>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</si>
  <si>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</si>
  <si>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</si>
  <si>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</si>
  <si>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</si>
  <si>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</si>
  <si>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</si>
  <si>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</si>
  <si>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</si>
  <si>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</si>
  <si>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</si>
  <si>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</si>
  <si>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</si>
  <si>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</si>
  <si>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</si>
  <si>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</si>
  <si>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</si>
  <si>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</si>
  <si>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</si>
  <si>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</si>
  <si>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</si>
  <si>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</si>
  <si>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</si>
  <si>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</si>
  <si>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</si>
  <si>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</si>
  <si>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</si>
  <si>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</si>
  <si>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</si>
  <si>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</si>
  <si>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</si>
  <si>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</si>
  <si>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</si>
  <si>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</si>
  <si>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</si>
  <si>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</si>
  <si>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</si>
  <si>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</si>
  <si>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</si>
  <si>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</si>
  <si>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</si>
  <si>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</si>
  <si>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</si>
  <si>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</si>
  <si>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</si>
  <si>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</si>
  <si>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</si>
  <si>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</si>
  <si>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</si>
  <si>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</si>
  <si>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</si>
  <si>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</si>
  <si>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</si>
  <si>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</si>
  <si>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</si>
  <si>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</si>
  <si>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</si>
  <si>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</si>
  <si>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</si>
  <si>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</si>
  <si>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</si>
  <si>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</si>
  <si>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</si>
  <si>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</si>
  <si>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</si>
  <si>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</si>
  <si>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</si>
  <si>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</si>
  <si>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</si>
  <si>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</si>
  <si>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</si>
  <si>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</si>
  <si>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</si>
  <si>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</si>
  <si>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</si>
  <si>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</si>
  <si>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</si>
  <si>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</si>
  <si>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</si>
  <si>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</si>
  <si>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</si>
  <si>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</si>
  <si>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</si>
  <si>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</si>
  <si>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</si>
  <si>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</si>
  <si>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</si>
  <si>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</si>
  <si>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</si>
  <si>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</si>
  <si>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</si>
  <si>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</si>
  <si>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</si>
  <si>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</si>
  <si>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</si>
  <si>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</si>
  <si>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</si>
  <si>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</si>
  <si>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</si>
  <si>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</si>
  <si>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</si>
  <si>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</si>
  <si>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</si>
  <si>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</si>
  <si>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</si>
  <si>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</si>
  <si>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</si>
  <si>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</si>
  <si>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</si>
  <si>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</si>
  <si>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</si>
  <si>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</si>
  <si>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</si>
  <si>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</si>
  <si>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</si>
  <si>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</si>
  <si>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</si>
  <si>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</si>
  <si>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</si>
  <si>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</si>
  <si>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</si>
  <si>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</si>
  <si>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</si>
  <si>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</si>
  <si>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</si>
  <si>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</si>
  <si>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</si>
  <si>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</si>
  <si>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</si>
  <si>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</si>
  <si>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</si>
  <si>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</si>
  <si>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</si>
  <si>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</si>
  <si>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</si>
  <si>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</si>
  <si>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</si>
  <si>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</si>
  <si>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</si>
  <si>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</si>
  <si>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</si>
  <si>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</si>
  <si>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</si>
  <si>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</si>
  <si>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</si>
  <si>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</si>
  <si>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</si>
  <si>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</si>
  <si>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</si>
  <si>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</si>
  <si>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</si>
  <si>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</si>
  <si>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</si>
  <si>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</si>
  <si>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</si>
  <si>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</si>
  <si>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</si>
  <si>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</si>
  <si>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</si>
  <si>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</si>
  <si>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</si>
  <si>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</si>
  <si>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</si>
  <si>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</si>
  <si>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</si>
  <si>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</si>
  <si>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</si>
  <si>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</si>
  <si>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</si>
  <si>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</si>
  <si>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</si>
  <si>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</si>
  <si>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</si>
  <si>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</si>
  <si>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</si>
  <si>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</si>
  <si>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</si>
  <si>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</si>
  <si>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</si>
  <si>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</si>
  <si>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</si>
  <si>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</si>
  <si>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</si>
  <si>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</si>
  <si>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</si>
  <si>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</si>
  <si>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</si>
  <si>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</si>
  <si>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</si>
  <si>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</si>
  <si>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</si>
  <si>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</si>
  <si>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</si>
  <si>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</si>
  <si>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</si>
  <si>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</si>
  <si>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</si>
  <si>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</si>
  <si>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</si>
  <si>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</si>
  <si>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</si>
  <si>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</si>
  <si>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</si>
  <si>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</si>
  <si>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</si>
  <si>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</si>
  <si>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</si>
  <si>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</si>
  <si>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</si>
  <si>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</si>
  <si>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</si>
  <si>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</si>
  <si>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</si>
  <si>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</si>
  <si>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</si>
  <si>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</si>
  <si>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</si>
  <si>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</si>
  <si>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</si>
  <si>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</si>
  <si>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</si>
  <si>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</si>
  <si>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</si>
  <si>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</si>
  <si>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</si>
  <si>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</si>
  <si>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</si>
  <si>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</si>
  <si>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</si>
  <si>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</si>
  <si>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</si>
  <si>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</si>
  <si>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</si>
  <si>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</si>
  <si>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</si>
  <si>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</si>
  <si>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</si>
  <si>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</si>
  <si>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</si>
  <si>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</si>
  <si>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</si>
  <si>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</si>
  <si>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</si>
  <si>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</si>
  <si>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</si>
  <si>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</si>
  <si>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</si>
  <si>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</si>
  <si>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</si>
  <si>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</si>
  <si>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</si>
  <si>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</si>
  <si>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</si>
  <si>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</si>
  <si>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</si>
  <si>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</si>
  <si>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</si>
  <si>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</si>
  <si>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</si>
  <si>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</si>
  <si>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</si>
  <si>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</si>
  <si>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</si>
  <si>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</si>
  <si>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</si>
  <si>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</si>
  <si>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</si>
  <si>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</si>
  <si>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</si>
  <si>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</si>
  <si>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</si>
  <si>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</si>
  <si>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</si>
  <si>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</si>
  <si>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</si>
  <si>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</si>
  <si>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</si>
  <si>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</si>
  <si>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</si>
  <si>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</si>
  <si>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</si>
  <si>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</si>
  <si>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</si>
  <si>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</si>
  <si>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</si>
  <si>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</si>
  <si>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</si>
  <si>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</si>
  <si>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</si>
  <si>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</si>
  <si>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</si>
  <si>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</si>
  <si>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</si>
  <si>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</si>
  <si>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</si>
  <si>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</si>
  <si>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</si>
  <si>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</si>
  <si>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</si>
  <si>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</si>
  <si>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</si>
  <si>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</si>
  <si>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</si>
  <si>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</si>
  <si>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</si>
  <si>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</si>
  <si>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</si>
  <si>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</si>
  <si>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</si>
  <si>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</si>
  <si>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</si>
  <si>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</si>
  <si>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</si>
  <si>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</si>
  <si>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</si>
  <si>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</si>
  <si>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</si>
  <si>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</si>
  <si>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</si>
  <si>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</si>
  <si>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</si>
  <si>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</si>
  <si>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</si>
  <si>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</si>
  <si>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</si>
  <si>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</si>
  <si>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</si>
  <si>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</si>
  <si>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</si>
  <si>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</si>
  <si>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</si>
  <si>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</si>
  <si>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</si>
  <si>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</si>
  <si>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</si>
  <si>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</si>
  <si>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</si>
  <si>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</si>
  <si>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</si>
  <si>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</si>
  <si>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</si>
  <si>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</si>
  <si>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</si>
  <si>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</si>
  <si>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</si>
  <si>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</si>
  <si>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</si>
  <si>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</si>
  <si>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</si>
  <si>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</si>
  <si>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</si>
  <si>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</si>
  <si>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</si>
  <si>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</si>
  <si>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</si>
  <si>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</si>
  <si>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</si>
  <si>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</si>
  <si>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</si>
  <si>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</si>
  <si>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</si>
  <si>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</si>
  <si>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</si>
  <si>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</si>
  <si>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</si>
  <si>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</si>
  <si>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</si>
  <si>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</si>
  <si>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</si>
  <si>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</si>
  <si>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</si>
  <si>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</si>
  <si>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</si>
  <si>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</si>
  <si>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</si>
  <si>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</si>
  <si>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</si>
  <si>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</si>
  <si>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</si>
  <si>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</si>
  <si>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</si>
  <si>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</si>
  <si>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</si>
  <si>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</si>
  <si>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</si>
  <si>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</si>
  <si>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</si>
  <si>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</si>
  <si>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</si>
  <si>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</si>
  <si>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</si>
  <si>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</si>
  <si>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</si>
  <si>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</si>
  <si>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</si>
  <si>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</si>
  <si>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</si>
  <si>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</si>
  <si>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</si>
  <si>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</si>
  <si>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</si>
  <si>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</si>
  <si>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</si>
  <si>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</si>
  <si>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</si>
  <si>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</si>
  <si>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</si>
  <si>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</si>
  <si>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</si>
  <si>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</si>
  <si>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</si>
  <si>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</si>
  <si>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</si>
  <si>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</si>
  <si>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</si>
  <si>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</si>
  <si>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</si>
  <si>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</si>
  <si>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</si>
  <si>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</si>
  <si>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</si>
  <si>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</si>
  <si>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</si>
  <si>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</si>
  <si>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</si>
  <si>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</si>
  <si>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</si>
  <si>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</si>
  <si>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</si>
  <si>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</si>
  <si>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</si>
  <si>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</si>
  <si>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</si>
  <si>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</si>
  <si>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</si>
  <si>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</si>
  <si>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</si>
  <si>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</si>
  <si>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</si>
  <si>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</si>
  <si>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</si>
  <si>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</si>
  <si>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</si>
  <si>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</si>
  <si>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</si>
  <si>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</si>
  <si>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</si>
  <si>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</si>
  <si>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</si>
  <si>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</si>
  <si>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</si>
  <si>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</si>
  <si>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</si>
  <si>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</si>
  <si>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</si>
  <si>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</si>
  <si>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</si>
  <si>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</si>
  <si>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</si>
  <si>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</si>
  <si>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</si>
  <si>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</si>
  <si>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</si>
  <si>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</si>
  <si>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</si>
  <si>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</si>
  <si>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</si>
  <si>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</si>
  <si>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</si>
  <si>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</si>
  <si>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</si>
  <si>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</si>
  <si>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</si>
  <si>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</si>
  <si>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</si>
  <si>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</si>
  <si>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</si>
  <si>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</si>
  <si>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</si>
  <si>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</si>
  <si>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</si>
  <si>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</si>
  <si>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</si>
  <si>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</si>
  <si>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</si>
  <si>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</si>
  <si>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</si>
  <si>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</si>
  <si>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</si>
  <si>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</si>
  <si>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</si>
  <si>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</si>
  <si>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</si>
  <si>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</si>
  <si>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</si>
  <si>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</si>
  <si>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</si>
  <si>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</si>
  <si>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</si>
  <si>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</si>
  <si>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</si>
  <si>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</si>
  <si>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</si>
  <si>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</si>
  <si>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</si>
  <si>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</si>
  <si>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</si>
  <si>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</si>
  <si>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</si>
  <si>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</si>
  <si>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</si>
  <si>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</si>
  <si>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</si>
  <si>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</si>
  <si>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</si>
  <si>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</si>
  <si>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</si>
  <si>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</si>
  <si>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</si>
  <si>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</si>
  <si>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</si>
  <si>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</si>
  <si>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</si>
  <si>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</si>
  <si>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</si>
  <si>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</si>
  <si>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</si>
  <si>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</si>
  <si>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</si>
  <si>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</si>
  <si>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</si>
  <si>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</si>
  <si>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</si>
  <si>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</si>
  <si>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</si>
  <si>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</si>
  <si>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</si>
  <si>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</si>
  <si>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</si>
  <si>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</si>
  <si>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</si>
  <si>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</si>
  <si>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</si>
  <si>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</si>
  <si>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</si>
  <si>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</si>
  <si>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</si>
  <si>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</si>
  <si>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</si>
  <si>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</si>
  <si>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</si>
  <si>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</si>
  <si>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</si>
  <si>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</si>
  <si>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</si>
  <si>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</si>
  <si>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</si>
  <si>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</si>
  <si>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</si>
  <si>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</si>
  <si>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</si>
  <si>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</si>
  <si>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</si>
  <si>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</si>
  <si>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</si>
  <si>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</si>
  <si>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</si>
  <si>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</si>
  <si>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</si>
  <si>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</si>
  <si>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</si>
  <si>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</si>
  <si>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</si>
  <si>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</si>
  <si>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</si>
  <si>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</si>
  <si>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</si>
  <si>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</si>
  <si>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</si>
  <si>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</si>
  <si>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</si>
  <si>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</si>
  <si>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</si>
  <si>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</si>
  <si>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</si>
  <si>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</si>
  <si>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</si>
  <si>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</si>
  <si>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</si>
  <si>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</si>
  <si>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</si>
  <si>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</si>
  <si>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</si>
  <si>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</si>
  <si>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</si>
  <si>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</si>
  <si>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</si>
  <si>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</si>
  <si>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</si>
  <si>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</si>
  <si>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</si>
  <si>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</si>
  <si>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</si>
  <si>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</si>
  <si>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</si>
  <si>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</si>
  <si>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</si>
  <si>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</si>
  <si>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</si>
  <si>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</si>
  <si>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</si>
  <si>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</si>
  <si>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</si>
  <si>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</si>
  <si>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</si>
  <si>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</si>
  <si>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</si>
  <si>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</si>
  <si>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</si>
  <si>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</si>
  <si>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</si>
  <si>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</si>
  <si>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</si>
  <si>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</si>
  <si>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</si>
  <si>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</si>
  <si>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</si>
  <si>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</si>
  <si>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</si>
  <si>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</si>
  <si>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</si>
  <si>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</si>
  <si>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</si>
  <si>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</si>
  <si>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</si>
  <si>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</si>
  <si>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</si>
  <si>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</si>
  <si>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</si>
  <si>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</si>
  <si>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</si>
  <si>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</si>
  <si>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</si>
  <si>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</si>
  <si>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</si>
  <si>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</si>
  <si>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</si>
  <si>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</si>
  <si>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</si>
  <si>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</si>
  <si>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</si>
  <si>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</si>
  <si>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</si>
  <si>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</si>
  <si>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</si>
  <si>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</si>
  <si>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</si>
  <si>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</si>
  <si>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</si>
  <si>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</si>
  <si>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</si>
  <si>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</si>
  <si>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</si>
  <si>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</si>
  <si>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</si>
  <si>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</si>
  <si>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</si>
  <si>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</si>
  <si>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</si>
  <si>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</si>
  <si>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</si>
  <si>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</si>
  <si>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</si>
  <si>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</si>
  <si>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</si>
  <si>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</si>
  <si>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</si>
  <si>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</si>
  <si>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</si>
  <si>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</si>
  <si>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</si>
  <si>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</si>
  <si>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</si>
  <si>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</si>
  <si>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</si>
  <si>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</si>
  <si>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</si>
  <si>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</si>
  <si>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</si>
  <si>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</si>
  <si>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</si>
  <si>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</si>
  <si>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</si>
  <si>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</si>
  <si>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</si>
  <si>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</si>
  <si>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</si>
  <si>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</si>
  <si>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</si>
  <si>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</si>
  <si>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</si>
  <si>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</si>
  <si>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</si>
  <si>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</si>
  <si>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</si>
  <si>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</si>
  <si>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</si>
  <si>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</si>
  <si>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</si>
  <si>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</si>
  <si>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</si>
  <si>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</si>
  <si>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</si>
  <si>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</si>
  <si>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</si>
  <si>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</si>
  <si>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</si>
  <si>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</si>
  <si>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</si>
  <si>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</si>
  <si>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</si>
  <si>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</si>
  <si>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</si>
  <si>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</si>
  <si>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</si>
  <si>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</si>
  <si>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</si>
  <si>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</si>
  <si>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</si>
  <si>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</si>
  <si>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</si>
  <si>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</si>
  <si>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</si>
  <si>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</si>
  <si>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</si>
  <si>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</si>
  <si>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</si>
  <si>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</si>
  <si>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</si>
  <si>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</si>
  <si>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</si>
  <si>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</si>
  <si>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</si>
  <si>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</si>
  <si>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</si>
  <si>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</si>
  <si>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</si>
  <si>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</si>
  <si>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</si>
  <si>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</si>
  <si>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</si>
  <si>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</si>
  <si>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</si>
  <si>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</si>
  <si>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</si>
  <si>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</si>
  <si>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</si>
  <si>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</si>
  <si>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</si>
  <si>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</si>
  <si>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</si>
  <si>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</si>
  <si>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</si>
  <si>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</si>
  <si>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</si>
  <si>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</si>
  <si>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</si>
  <si>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</si>
  <si>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</si>
  <si>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</si>
  <si>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</si>
  <si>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</si>
  <si>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</si>
  <si>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</si>
  <si>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</si>
  <si>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</si>
  <si>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</si>
  <si>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</si>
  <si>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</si>
  <si>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</si>
  <si>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</si>
  <si>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</si>
  <si>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</si>
  <si>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</si>
  <si>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</si>
  <si>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</si>
  <si>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</si>
  <si>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</si>
  <si>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</si>
  <si>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</si>
  <si>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</si>
  <si>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</si>
  <si>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</si>
  <si>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</si>
  <si>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</si>
  <si>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</si>
  <si>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</si>
  <si>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</si>
  <si>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</si>
  <si>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</si>
  <si>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</si>
  <si>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</si>
  <si>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</si>
  <si>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</si>
  <si>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</si>
  <si>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</si>
  <si>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</si>
  <si>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</si>
  <si>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</si>
  <si>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</si>
  <si>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</si>
  <si>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</si>
  <si>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</si>
  <si>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</si>
  <si>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</si>
  <si>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</si>
  <si>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</si>
  <si>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</si>
  <si>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</si>
  <si>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</si>
  <si>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</si>
  <si>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</si>
  <si>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</si>
  <si>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</si>
  <si>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</si>
  <si>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</si>
  <si>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</si>
  <si>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</si>
  <si>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</si>
  <si>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</si>
  <si>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</si>
  <si>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</si>
  <si>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</si>
  <si>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</si>
  <si>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</si>
  <si>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</si>
  <si>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</si>
  <si>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</si>
  <si>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</si>
  <si>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</si>
  <si>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</si>
  <si>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</si>
  <si>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</si>
  <si>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</si>
  <si>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</si>
  <si>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</si>
  <si>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</si>
  <si>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</si>
  <si>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</si>
  <si>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</si>
  <si>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</si>
  <si>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</si>
  <si>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</si>
  <si>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</si>
  <si>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</si>
  <si>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</si>
  <si>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</si>
  <si>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</si>
  <si>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</si>
  <si>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</si>
  <si>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</si>
  <si>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</si>
  <si>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</si>
  <si>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</si>
  <si>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</si>
  <si>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</si>
  <si>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</si>
  <si>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</si>
  <si>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</si>
  <si>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</si>
  <si>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</si>
  <si>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</si>
  <si>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</si>
  <si>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</si>
  <si>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</si>
  <si>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</si>
  <si>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</si>
  <si>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</si>
  <si>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</si>
  <si>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</si>
  <si>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</si>
  <si>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</si>
  <si>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</si>
  <si>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</si>
  <si>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</si>
  <si>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</si>
  <si>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</si>
  <si>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</si>
  <si>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</si>
  <si>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</si>
  <si>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</si>
  <si>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</si>
  <si>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</si>
  <si>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</si>
  <si>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</si>
  <si>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</si>
  <si>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</si>
  <si>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</si>
  <si>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</si>
  <si>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</si>
  <si>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</si>
  <si>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</si>
  <si>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</si>
  <si>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</si>
  <si>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</si>
  <si>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</si>
  <si>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</si>
  <si>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</si>
  <si>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</si>
  <si>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</si>
  <si>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</si>
  <si>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</si>
  <si>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</si>
  <si>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</si>
  <si>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</si>
  <si>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</si>
  <si>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</si>
  <si>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</si>
  <si>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</si>
  <si>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</si>
  <si>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</si>
  <si>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</si>
  <si>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</si>
  <si>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</si>
  <si>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</si>
  <si>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</si>
  <si>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</si>
  <si>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</si>
  <si>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</si>
  <si>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</si>
  <si>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</si>
  <si>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</si>
  <si>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</si>
  <si>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</si>
  <si>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</si>
  <si>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</si>
  <si>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</si>
  <si>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</si>
  <si>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</si>
  <si>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</si>
  <si>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</si>
  <si>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</si>
  <si>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</si>
  <si>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</si>
  <si>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</si>
  <si>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</si>
  <si>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</si>
  <si>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</si>
  <si>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</si>
  <si>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</si>
  <si>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</si>
  <si>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</si>
  <si>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</si>
  <si>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</si>
  <si>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</si>
  <si>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</si>
  <si>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</si>
  <si>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</si>
  <si>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</si>
  <si>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</si>
  <si>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</si>
  <si>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</si>
  <si>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</si>
  <si>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</si>
  <si>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</si>
  <si>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</si>
  <si>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</si>
  <si>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</si>
  <si>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</si>
  <si>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</si>
  <si>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</si>
  <si>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</si>
  <si>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</si>
  <si>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</si>
  <si>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</si>
  <si>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</si>
  <si>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</si>
  <si>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</si>
  <si>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</si>
  <si>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</si>
  <si>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</si>
  <si>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</si>
  <si>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</si>
  <si>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</si>
  <si>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</si>
  <si>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</si>
  <si>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</si>
  <si>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</si>
  <si>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</si>
  <si>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</si>
  <si>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</si>
  <si>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</si>
  <si>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</si>
  <si>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</si>
  <si>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</si>
  <si>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</si>
  <si>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</si>
  <si>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</si>
  <si>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</si>
  <si>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</si>
  <si>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</si>
  <si>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</si>
  <si>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</si>
  <si>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</si>
  <si>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</si>
  <si>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</si>
  <si>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</si>
  <si>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</si>
  <si>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</si>
  <si>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</si>
  <si>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</si>
  <si>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</si>
  <si>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</si>
  <si>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</si>
  <si>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</si>
  <si>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</si>
  <si>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</si>
  <si>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</si>
  <si>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</si>
  <si>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</si>
  <si>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</si>
  <si>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</si>
  <si>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</si>
  <si>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</si>
  <si>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</si>
  <si>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</si>
  <si>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</si>
  <si>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</si>
  <si>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</si>
  <si>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</si>
  <si>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</si>
  <si>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</si>
  <si>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</si>
  <si>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</si>
  <si>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</si>
  <si>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</si>
  <si>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</si>
  <si>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</si>
  <si>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</si>
  <si>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</si>
  <si>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</si>
  <si>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</si>
  <si>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</si>
  <si>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</si>
  <si>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</si>
  <si>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</si>
  <si>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</si>
  <si>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</si>
  <si>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</si>
  <si>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</si>
  <si>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</si>
  <si>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</si>
  <si>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</si>
  <si>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</si>
  <si>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</si>
  <si>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</si>
  <si>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</si>
  <si>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</si>
  <si>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</si>
  <si>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</si>
  <si>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</si>
  <si>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</si>
  <si>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</si>
  <si>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</si>
  <si>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</si>
  <si>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</si>
  <si>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</si>
  <si>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</si>
  <si>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</si>
  <si>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</si>
  <si>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</si>
  <si>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</si>
  <si>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</si>
  <si>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</si>
  <si>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</si>
  <si>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</si>
  <si>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</si>
  <si>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</si>
  <si>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</si>
  <si>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</si>
  <si>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</si>
  <si>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</si>
  <si>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</si>
  <si>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</si>
  <si>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</si>
  <si>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</si>
  <si>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</si>
  <si>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</si>
  <si>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</si>
  <si>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</si>
  <si>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</si>
  <si>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</si>
  <si>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</si>
  <si>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</si>
  <si>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</si>
  <si>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</si>
  <si>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</si>
  <si>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</si>
  <si>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</si>
  <si>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</si>
  <si>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</si>
  <si>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</si>
  <si>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</si>
  <si>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</si>
  <si>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</si>
  <si>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</si>
  <si>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</si>
  <si>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</si>
  <si>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</si>
  <si>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</si>
  <si>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</si>
  <si>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</si>
  <si>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</si>
  <si>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</si>
  <si>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</si>
  <si>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</si>
  <si>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</si>
  <si>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</si>
  <si>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</si>
  <si>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</si>
  <si>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</si>
  <si>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</si>
  <si>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</si>
  <si>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</si>
  <si>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</si>
  <si>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</si>
  <si>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</si>
  <si>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</si>
  <si>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</si>
  <si>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</si>
  <si>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</si>
  <si>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</si>
  <si>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</si>
  <si>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</si>
  <si>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</si>
  <si>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</si>
  <si>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</si>
  <si>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</si>
  <si>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</si>
  <si>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</si>
  <si>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</si>
  <si>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</si>
  <si>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</si>
  <si>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</si>
  <si>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</si>
  <si>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</si>
  <si>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</si>
  <si>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</si>
  <si>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</si>
  <si>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</si>
  <si>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</si>
  <si>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</si>
  <si>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</si>
  <si>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</si>
  <si>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</si>
  <si>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</si>
  <si>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</si>
  <si>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</si>
  <si>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</si>
  <si>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</si>
  <si>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</si>
  <si>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</si>
  <si>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</si>
  <si>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</si>
  <si>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</si>
  <si>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</si>
  <si>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</si>
  <si>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</si>
  <si>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</si>
  <si>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</si>
  <si>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</si>
  <si>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</si>
  <si>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</si>
  <si>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</si>
  <si>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</si>
  <si>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</si>
  <si>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</si>
  <si>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</si>
  <si>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</si>
  <si>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</si>
  <si>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</si>
  <si>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</si>
  <si>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</si>
  <si>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</si>
  <si>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</si>
  <si>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</si>
  <si>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</si>
  <si>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</si>
  <si>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</si>
  <si>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</si>
  <si>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</si>
  <si>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</si>
  <si>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</si>
  <si>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</si>
  <si>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</si>
  <si>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</si>
  <si>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</si>
  <si>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</si>
  <si>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</si>
  <si>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</si>
  <si>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</si>
  <si>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</si>
  <si>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</si>
  <si>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</si>
  <si>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</si>
  <si>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</si>
  <si>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</si>
  <si>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</si>
  <si>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</si>
  <si>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</si>
  <si>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</si>
  <si>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</si>
  <si>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</si>
  <si>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</si>
  <si>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</si>
  <si>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</si>
  <si>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</si>
  <si>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</si>
  <si>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</si>
  <si>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</si>
  <si>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</si>
  <si>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</si>
  <si>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</si>
  <si>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</si>
  <si>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</si>
  <si>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</si>
  <si>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</si>
  <si>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</si>
  <si>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</si>
  <si>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</si>
  <si>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</si>
  <si>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</si>
  <si>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</si>
  <si>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</si>
  <si>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</si>
  <si>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</si>
  <si>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</si>
  <si>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</si>
  <si>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</si>
  <si>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</si>
  <si>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</si>
  <si>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</si>
  <si>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</si>
  <si>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</si>
  <si>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</si>
  <si>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</si>
  <si>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</si>
  <si>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</si>
  <si>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</si>
  <si>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</si>
  <si>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</si>
  <si>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</si>
  <si>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</si>
  <si>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</si>
  <si>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</si>
  <si>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</si>
  <si>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</si>
  <si>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</si>
  <si>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</si>
  <si>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</si>
  <si>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</si>
  <si>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</si>
  <si>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</si>
  <si>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</si>
  <si>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</si>
  <si>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</si>
  <si>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</si>
  <si>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</si>
  <si>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</si>
  <si>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</si>
  <si>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</si>
  <si>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</si>
  <si>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</si>
  <si>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</si>
  <si>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</si>
  <si>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</si>
  <si>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</si>
  <si>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</si>
  <si>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</si>
  <si>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</si>
  <si>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</si>
  <si>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</si>
  <si>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</si>
  <si>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</si>
  <si>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</si>
  <si>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</si>
  <si>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</si>
  <si>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</si>
  <si>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</si>
  <si>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</si>
  <si>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</si>
  <si>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</si>
  <si>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</si>
  <si>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</si>
  <si>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</si>
  <si>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</si>
  <si>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</si>
  <si>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</si>
  <si>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</si>
  <si>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</si>
  <si>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</si>
  <si>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</si>
  <si>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</si>
  <si>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</si>
  <si>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</si>
  <si>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</si>
  <si>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</si>
  <si>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</si>
  <si>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</si>
  <si>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</si>
  <si>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</si>
  <si>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</si>
  <si>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</si>
  <si>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</si>
  <si>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</si>
  <si>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</si>
  <si>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</si>
  <si>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</si>
  <si>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</si>
  <si>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</si>
  <si>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</si>
  <si>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</si>
  <si>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</si>
  <si>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</si>
  <si>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</si>
  <si>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</si>
  <si>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</si>
  <si>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</si>
  <si>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</si>
  <si>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</si>
  <si>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</si>
  <si>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</si>
  <si>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</si>
  <si>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</si>
  <si>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</si>
  <si>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</si>
  <si>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</si>
  <si>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</si>
  <si>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</si>
  <si>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</si>
  <si>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</si>
  <si>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</si>
  <si>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</si>
  <si>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</si>
  <si>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</si>
  <si>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</si>
  <si>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</si>
  <si>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</si>
  <si>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</si>
  <si>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</si>
  <si>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</si>
  <si>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</si>
  <si>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</si>
  <si>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</si>
  <si>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</si>
  <si>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</si>
  <si>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</si>
  <si>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</si>
  <si>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</si>
  <si>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</si>
  <si>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</si>
  <si>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</si>
  <si>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</si>
  <si>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</si>
  <si>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</si>
  <si>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</si>
  <si>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</si>
  <si>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</si>
  <si>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</si>
  <si>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</si>
  <si>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</si>
  <si>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</si>
  <si>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</si>
  <si>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</si>
  <si>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</si>
  <si>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</si>
  <si>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</si>
  <si>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</si>
  <si>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</si>
  <si>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</si>
  <si>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</si>
  <si>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</si>
  <si>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</si>
  <si>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</si>
  <si>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</si>
  <si>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</si>
  <si>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</si>
  <si>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</si>
  <si>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</si>
  <si>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</si>
  <si>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</si>
  <si>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</si>
  <si>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</si>
  <si>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</si>
  <si>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</si>
  <si>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</si>
  <si>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</si>
  <si>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</si>
  <si>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</si>
  <si>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</si>
  <si>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</si>
  <si>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</si>
  <si>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</si>
  <si>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</si>
  <si>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</si>
  <si>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</si>
  <si>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</si>
  <si>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</si>
  <si>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</si>
  <si>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</si>
  <si>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</si>
  <si>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</si>
  <si>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</si>
  <si>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</si>
  <si>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</si>
  <si>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</si>
  <si>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</si>
  <si>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</si>
  <si>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</si>
  <si>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</si>
  <si>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</si>
  <si>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</si>
  <si>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</si>
  <si>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</si>
  <si>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</si>
  <si>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</si>
  <si>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</si>
  <si>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</si>
  <si>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</si>
  <si>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</si>
  <si>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</si>
  <si>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</si>
  <si>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</si>
  <si>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</si>
  <si>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</si>
  <si>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</si>
  <si>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</si>
  <si>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</si>
  <si>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</si>
  <si>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</si>
  <si>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</si>
  <si>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</si>
  <si>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</si>
  <si>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</si>
  <si>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</si>
  <si>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</si>
  <si>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</si>
  <si>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</si>
  <si>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</si>
  <si>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</si>
  <si>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</si>
  <si>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</si>
  <si>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</si>
  <si>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</si>
  <si>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</si>
  <si>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</si>
  <si>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</si>
  <si>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</si>
  <si>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</si>
  <si>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</si>
  <si>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</si>
  <si>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</si>
  <si>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</si>
  <si>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</si>
  <si>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</si>
  <si>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</si>
  <si>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</si>
  <si>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</si>
  <si>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</si>
  <si>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</si>
  <si>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</si>
  <si>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</si>
  <si>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</si>
  <si>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</si>
  <si>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</si>
  <si>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</si>
  <si>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</si>
  <si>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</si>
  <si>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</si>
  <si>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</si>
  <si>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</si>
  <si>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</si>
  <si>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</si>
  <si>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</si>
  <si>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</si>
  <si>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</si>
  <si>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</si>
  <si>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</si>
  <si>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</si>
  <si>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</si>
  <si>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</si>
  <si>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</si>
  <si>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</si>
  <si>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</si>
  <si>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</si>
  <si>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</si>
  <si>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</si>
  <si>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</si>
  <si>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</si>
  <si>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</si>
  <si>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</si>
  <si>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</si>
  <si>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</si>
  <si>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</si>
  <si>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</si>
  <si>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</si>
  <si>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</si>
  <si>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</si>
  <si>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</si>
  <si>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</si>
  <si>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</si>
  <si>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</si>
  <si>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</si>
  <si>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</si>
  <si>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</si>
  <si>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</si>
  <si>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</si>
  <si>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</si>
  <si>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</si>
  <si>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</si>
  <si>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</si>
  <si>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</si>
  <si>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</si>
  <si>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</si>
  <si>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</si>
  <si>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</si>
  <si>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</si>
  <si>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</si>
  <si>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</si>
  <si>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</si>
  <si>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</si>
  <si>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</si>
  <si>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</si>
  <si>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</si>
  <si>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</si>
  <si>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</si>
  <si>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</si>
  <si>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</si>
  <si>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</si>
  <si>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</si>
  <si>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</si>
  <si>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</si>
  <si>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</si>
  <si>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</si>
  <si>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</si>
  <si>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</si>
  <si>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</si>
  <si>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</si>
  <si>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</si>
  <si>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</si>
  <si>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</si>
  <si>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</si>
  <si>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</si>
  <si>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</si>
  <si>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</si>
  <si>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</si>
  <si>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</si>
  <si>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</si>
  <si>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</si>
  <si>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</si>
  <si>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</si>
  <si>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</si>
  <si>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</si>
  <si>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</si>
  <si>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</si>
  <si>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</si>
  <si>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</si>
  <si>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</si>
  <si>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</si>
  <si>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</si>
  <si>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</si>
  <si>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</si>
  <si>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</si>
  <si>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</si>
  <si>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</si>
  <si>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</si>
  <si>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</si>
  <si>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</si>
  <si>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</si>
  <si>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</si>
  <si>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</si>
  <si>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</si>
  <si>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</si>
  <si>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</si>
  <si>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</si>
  <si>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</si>
  <si>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</si>
  <si>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</si>
  <si>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</si>
  <si>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</si>
  <si>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</si>
  <si>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</si>
  <si>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</si>
  <si>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</si>
  <si>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</si>
  <si>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</si>
  <si>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</si>
  <si>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</si>
  <si>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</si>
  <si>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</si>
  <si>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</si>
  <si>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</si>
  <si>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</si>
  <si>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</si>
  <si>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</si>
  <si>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</si>
  <si>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</si>
  <si>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</si>
  <si>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</si>
  <si>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</si>
  <si>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</si>
  <si>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</si>
  <si>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</si>
  <si>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</si>
  <si>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</si>
  <si>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</si>
  <si>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</si>
  <si>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</si>
  <si>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</si>
  <si>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</si>
  <si>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</si>
  <si>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</si>
  <si>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</si>
  <si>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</si>
  <si>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</si>
  <si>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</si>
  <si>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</si>
  <si>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</si>
  <si>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</si>
  <si>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</si>
  <si>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</si>
  <si>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</si>
  <si>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</si>
  <si>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</si>
  <si>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</si>
  <si>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</si>
  <si>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</si>
  <si>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</si>
  <si>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</si>
  <si>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</si>
  <si>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</si>
  <si>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</si>
  <si>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</si>
  <si>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</si>
  <si>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</si>
  <si>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</si>
  <si>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</si>
  <si>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</si>
  <si>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</si>
  <si>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</si>
  <si>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</si>
  <si>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</si>
  <si>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</si>
  <si>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</si>
  <si>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</si>
  <si>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</si>
  <si>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</si>
  <si>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</si>
  <si>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</si>
  <si>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</si>
  <si>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</si>
  <si>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</si>
  <si>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</si>
  <si>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</si>
  <si>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</si>
  <si>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</si>
  <si>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</si>
  <si>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</si>
  <si>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</si>
  <si>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</si>
  <si>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</si>
  <si>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</si>
  <si>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</si>
  <si>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</si>
  <si>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</si>
  <si>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</si>
  <si>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</si>
  <si>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</si>
  <si>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</si>
  <si>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</si>
  <si>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</si>
  <si>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</si>
  <si>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</si>
  <si>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</si>
  <si>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</si>
  <si>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</si>
  <si>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</si>
  <si>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</si>
  <si>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</si>
  <si>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</si>
  <si>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</si>
  <si>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</si>
  <si>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</si>
  <si>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</si>
  <si>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</si>
  <si>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</si>
  <si>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</si>
  <si>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</si>
  <si>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</si>
  <si>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</si>
  <si>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</si>
  <si>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</si>
  <si>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</si>
  <si>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</si>
  <si>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</si>
  <si>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</si>
  <si>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</si>
  <si>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</si>
  <si>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</si>
  <si>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</si>
  <si>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</si>
  <si>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</si>
  <si>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</si>
  <si>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</si>
  <si>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</si>
  <si>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</si>
  <si>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</si>
  <si>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</si>
  <si>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</si>
  <si>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</si>
  <si>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</si>
  <si>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</si>
  <si>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</si>
  <si>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</si>
  <si>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</si>
  <si>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</si>
  <si>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</si>
  <si>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</si>
  <si>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</si>
  <si>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</si>
  <si>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</si>
  <si>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</si>
  <si>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</si>
  <si>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</si>
  <si>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</si>
  <si>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</si>
  <si>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</si>
  <si>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</si>
  <si>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</si>
  <si>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</si>
  <si>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</si>
  <si>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</si>
  <si>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</si>
  <si>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</si>
  <si>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</si>
  <si>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</si>
  <si>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</si>
  <si>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</si>
  <si>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</si>
  <si>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</si>
  <si>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</si>
  <si>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</si>
  <si>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</si>
  <si>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</si>
  <si>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</si>
  <si>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</si>
  <si>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</si>
  <si>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</si>
  <si>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</si>
  <si>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</si>
  <si>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</si>
  <si>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</si>
  <si>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</si>
  <si>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</si>
  <si>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</si>
  <si>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</si>
  <si>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</si>
  <si>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</si>
  <si>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</si>
  <si>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</si>
  <si>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</si>
  <si>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</si>
  <si>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</si>
  <si>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</si>
  <si>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</si>
  <si>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</si>
  <si>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</si>
  <si>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</si>
  <si>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</si>
  <si>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</si>
  <si>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</si>
  <si>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</si>
  <si>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</si>
  <si>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</si>
  <si>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</si>
  <si>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</si>
  <si>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</si>
  <si>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</si>
  <si>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</si>
  <si>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</si>
  <si>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</si>
  <si>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</si>
  <si>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</si>
  <si>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</si>
  <si>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</si>
  <si>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</si>
  <si>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</si>
  <si>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</si>
  <si>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</si>
  <si>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</si>
  <si>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</si>
  <si>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</si>
  <si>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</si>
  <si>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</si>
  <si>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</si>
  <si>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</si>
  <si>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</si>
  <si>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</si>
  <si>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</si>
  <si>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</si>
  <si>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</si>
  <si>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</si>
  <si>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</si>
  <si>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</si>
  <si>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</si>
  <si>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</si>
  <si>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</si>
  <si>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</si>
  <si>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</si>
  <si>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</si>
  <si>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</si>
  <si>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</si>
  <si>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</si>
  <si>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</si>
  <si>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</si>
  <si>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</si>
  <si>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</si>
  <si>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</si>
  <si>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</si>
  <si>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</si>
  <si>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</si>
  <si>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</si>
  <si>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</si>
  <si>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</si>
  <si>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</si>
  <si>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</si>
  <si>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</si>
  <si>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</si>
  <si>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</si>
  <si>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</si>
  <si>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</si>
  <si>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</si>
  <si>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</si>
  <si>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</si>
  <si>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</si>
  <si>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</si>
  <si>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</si>
  <si>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</si>
  <si>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</si>
  <si>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</si>
  <si>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</si>
  <si>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</si>
  <si>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</si>
  <si>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</si>
  <si>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</si>
  <si>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</si>
  <si>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</si>
  <si>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</si>
  <si>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</si>
  <si>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</si>
  <si>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</si>
  <si>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</si>
  <si>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</si>
  <si>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</si>
  <si>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</si>
  <si>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</si>
  <si>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</si>
  <si>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</si>
  <si>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</si>
  <si>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</si>
  <si>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</si>
  <si>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</si>
  <si>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</si>
  <si>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</si>
  <si>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</si>
  <si>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</si>
  <si>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</si>
  <si>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</si>
  <si>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</si>
  <si>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</si>
  <si>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</si>
  <si>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</si>
  <si>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</si>
  <si>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</si>
  <si>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</si>
  <si>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</si>
  <si>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</si>
  <si>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</si>
  <si>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</si>
  <si>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</si>
  <si>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</si>
  <si>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</si>
  <si>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</si>
  <si>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</si>
  <si>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</si>
  <si>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</si>
  <si>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</si>
  <si>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</si>
  <si>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</si>
  <si>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</si>
  <si>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</si>
  <si>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</si>
  <si>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</si>
  <si>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</si>
  <si>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</si>
  <si>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</si>
  <si>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</si>
  <si>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</si>
  <si>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</si>
  <si>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</si>
  <si>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</si>
  <si>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</si>
  <si>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</si>
  <si>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</si>
  <si>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</si>
  <si>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</si>
  <si>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</si>
  <si>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</si>
  <si>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</si>
  <si>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</si>
  <si>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</si>
  <si>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</si>
  <si>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</si>
  <si>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</si>
  <si>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</si>
  <si>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</si>
  <si>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</si>
  <si>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</si>
  <si>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</si>
  <si>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</si>
  <si>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</si>
  <si>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</si>
  <si>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</si>
  <si>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</si>
  <si>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</si>
  <si>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</si>
  <si>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</si>
  <si>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</si>
  <si>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</si>
  <si>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</si>
  <si>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</si>
  <si>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</si>
  <si>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</si>
  <si>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</si>
  <si>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</si>
  <si>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</si>
  <si>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</si>
  <si>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</si>
  <si>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</si>
  <si>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</si>
  <si>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</si>
  <si>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</si>
  <si>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</si>
  <si>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</si>
  <si>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</si>
  <si>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</si>
  <si>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</si>
  <si>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</si>
  <si>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</si>
  <si>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</si>
  <si>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</si>
  <si>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</si>
  <si>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</si>
  <si>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</si>
  <si>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</si>
  <si>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</si>
  <si>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</si>
  <si>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</si>
  <si>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</si>
  <si>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</si>
  <si>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</si>
  <si>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</si>
  <si>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</si>
  <si>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</si>
  <si>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</si>
  <si>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</si>
  <si>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</si>
  <si>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</si>
  <si>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</si>
  <si>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</si>
  <si>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</si>
  <si>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</si>
  <si>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</si>
  <si>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</si>
  <si>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</si>
  <si>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</si>
  <si>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</si>
  <si>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</si>
  <si>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</si>
  <si>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</si>
  <si>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</si>
  <si>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</si>
  <si>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</si>
  <si>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</si>
  <si>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</si>
  <si>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</si>
  <si>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</si>
  <si>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</si>
  <si>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</si>
  <si>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</si>
  <si>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</si>
  <si>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</si>
  <si>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</si>
  <si>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</si>
  <si>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</si>
  <si>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</si>
  <si>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</si>
  <si>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</si>
  <si>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</si>
  <si>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</si>
  <si>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</si>
  <si>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</si>
  <si>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</si>
  <si>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</si>
  <si>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</si>
  <si>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</si>
  <si>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</si>
  <si>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</si>
  <si>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</si>
  <si>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</si>
  <si>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</si>
  <si>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</si>
  <si>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</si>
  <si>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</si>
  <si>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</si>
  <si>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</si>
  <si>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</si>
  <si>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</si>
  <si>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</si>
  <si>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</si>
  <si>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</si>
  <si>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</si>
  <si>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</si>
  <si>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</si>
  <si>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</si>
  <si>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</si>
  <si>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</si>
  <si>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</si>
  <si>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</si>
  <si>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</si>
  <si>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</si>
  <si>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</si>
  <si>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</si>
  <si>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</si>
  <si>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</si>
  <si>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</si>
  <si>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</si>
  <si>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</si>
  <si>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</si>
  <si>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</si>
  <si>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</si>
  <si>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</si>
  <si>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</si>
  <si>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</si>
  <si>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</si>
  <si>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</si>
  <si>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</si>
  <si>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</si>
  <si>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</si>
  <si>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</si>
  <si>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</si>
  <si>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</si>
  <si>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</si>
  <si>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</si>
  <si>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</si>
  <si>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</si>
  <si>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</si>
  <si>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</si>
  <si>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</si>
  <si>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</si>
  <si>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</si>
  <si>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</si>
  <si>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</si>
  <si>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</si>
  <si>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</si>
  <si>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</si>
  <si>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</si>
  <si>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</si>
  <si>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</si>
  <si>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</si>
  <si>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</si>
  <si>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</si>
  <si>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</si>
  <si>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</si>
  <si>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</si>
  <si>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</si>
  <si>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</si>
  <si>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</si>
  <si>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</si>
  <si>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</si>
  <si>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</si>
  <si>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</si>
  <si>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</si>
  <si>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</si>
  <si>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</si>
  <si>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</si>
  <si>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</si>
  <si>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</si>
  <si>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</si>
  <si>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</si>
  <si>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</si>
  <si>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</si>
  <si>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</si>
  <si>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</si>
  <si>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</si>
  <si>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</si>
  <si>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</si>
  <si>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</si>
  <si>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</si>
  <si>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</si>
  <si>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</si>
  <si>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</si>
  <si>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</si>
  <si>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</si>
  <si>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</si>
  <si>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</si>
  <si>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</si>
  <si>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</si>
  <si>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</si>
  <si>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</si>
  <si>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</si>
  <si>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</si>
  <si>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</si>
  <si>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</si>
  <si>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</si>
  <si>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</si>
  <si>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</si>
  <si>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</si>
  <si>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</si>
  <si>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</si>
  <si>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</si>
  <si>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</si>
  <si>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</si>
  <si>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</si>
  <si>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</si>
  <si>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</si>
  <si>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</si>
  <si>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</si>
  <si>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</si>
  <si>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</si>
  <si>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</si>
  <si>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</si>
  <si>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</si>
  <si>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</si>
  <si>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</si>
  <si>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</si>
  <si>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</si>
  <si>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</si>
  <si>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</si>
  <si>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</si>
  <si>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</si>
  <si>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</si>
  <si>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</si>
  <si>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</si>
  <si>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</si>
  <si>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</si>
  <si>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</si>
  <si>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</si>
  <si>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</si>
  <si>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</si>
  <si>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</si>
  <si>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</si>
  <si>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</si>
  <si>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</si>
  <si>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</si>
  <si>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</si>
  <si>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</si>
  <si>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</si>
  <si>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</si>
  <si>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</si>
  <si>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</si>
  <si>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</si>
  <si>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</si>
  <si>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</si>
  <si>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</si>
  <si>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</si>
  <si>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</si>
  <si>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</si>
  <si>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</si>
  <si>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</si>
  <si>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</si>
  <si>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</si>
  <si>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</si>
  <si>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</si>
  <si>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</si>
  <si>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</si>
  <si>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</si>
  <si>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</si>
  <si>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</si>
  <si>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</si>
  <si>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</si>
  <si>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</si>
  <si>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</si>
  <si>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</si>
  <si>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</si>
  <si>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</si>
  <si>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</si>
  <si>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</si>
  <si>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</si>
  <si>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</si>
  <si>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</si>
  <si>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</si>
  <si>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</si>
  <si>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</si>
  <si>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</si>
  <si>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</si>
  <si>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</si>
  <si>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</si>
  <si>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</si>
  <si>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</si>
  <si>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</si>
  <si>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</si>
  <si>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</si>
  <si>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</si>
  <si>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</si>
  <si>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</si>
  <si>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</si>
  <si>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</si>
  <si>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</si>
  <si>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</si>
  <si>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</si>
  <si>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</si>
  <si>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</si>
  <si>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</si>
  <si>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</si>
  <si>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</si>
  <si>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</si>
  <si>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</si>
  <si>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</si>
  <si>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</si>
  <si>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</si>
  <si>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</si>
  <si>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</si>
  <si>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</si>
  <si>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</si>
  <si>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</si>
  <si>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</si>
  <si>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</si>
  <si>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</si>
  <si>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</si>
  <si>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</si>
  <si>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</si>
  <si>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</si>
  <si>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</si>
  <si>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</si>
  <si>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</si>
  <si>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</si>
  <si>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</si>
  <si>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</si>
  <si>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</si>
  <si>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</si>
  <si>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</si>
  <si>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</si>
  <si>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</si>
  <si>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</si>
  <si>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</si>
  <si>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</si>
  <si>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</si>
  <si>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</si>
  <si>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</si>
  <si>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</si>
  <si>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</si>
  <si>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</si>
  <si>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</si>
  <si>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</si>
  <si>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</si>
  <si>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</si>
  <si>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</si>
  <si>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</si>
  <si>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</si>
  <si>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</si>
  <si>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</si>
  <si>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</si>
  <si>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</si>
  <si>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</si>
  <si>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</si>
  <si>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</si>
  <si>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</si>
  <si>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</si>
  <si>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</si>
  <si>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</si>
  <si>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</si>
  <si>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</si>
  <si>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</si>
  <si>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</si>
  <si>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</si>
  <si>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</si>
  <si>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</si>
  <si>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</si>
  <si>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</si>
  <si>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</si>
  <si>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</si>
  <si>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</si>
  <si>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</si>
  <si>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</si>
  <si>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</si>
  <si>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</si>
  <si>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</si>
  <si>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</si>
  <si>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</si>
  <si>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</si>
  <si>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</si>
  <si>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</si>
  <si>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</si>
  <si>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</si>
  <si>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</si>
  <si>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</si>
  <si>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</si>
  <si>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</si>
  <si>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</si>
  <si>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</si>
  <si>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</si>
  <si>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</si>
  <si>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</si>
  <si>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</si>
  <si>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</si>
  <si>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</si>
  <si>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</si>
  <si>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</si>
  <si>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</si>
  <si>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</si>
  <si>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</si>
  <si>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</si>
  <si>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</si>
  <si>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</si>
  <si>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</si>
  <si>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</si>
  <si>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</si>
  <si>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</si>
  <si>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</si>
  <si>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</si>
  <si>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</si>
  <si>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</si>
  <si>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</si>
  <si>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</si>
  <si>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</si>
  <si>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</si>
  <si>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</si>
  <si>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</si>
  <si>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</si>
  <si>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</si>
  <si>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</si>
  <si>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</si>
  <si>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</si>
  <si>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</si>
  <si>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</si>
  <si>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</si>
  <si>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</si>
  <si>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</si>
  <si>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</si>
  <si>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</si>
  <si>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</si>
  <si>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</si>
  <si>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</si>
  <si>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</si>
  <si>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</si>
  <si>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</si>
  <si>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</si>
  <si>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</si>
  <si>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</si>
  <si>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</si>
  <si>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</si>
  <si>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</si>
  <si>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</si>
  <si>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</si>
  <si>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</si>
  <si>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</si>
  <si>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</si>
  <si>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</si>
  <si>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</si>
  <si>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</si>
  <si>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</si>
  <si>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</si>
  <si>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</si>
  <si>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</si>
  <si>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</si>
  <si>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</si>
  <si>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</si>
  <si>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</si>
  <si>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</si>
  <si>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</si>
  <si>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</si>
  <si>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</si>
  <si>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</si>
  <si>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</si>
  <si>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</si>
  <si>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</si>
  <si>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</si>
  <si>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</si>
  <si>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</si>
  <si>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</si>
  <si>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</si>
  <si>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</si>
  <si>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</si>
  <si>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</si>
  <si>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</si>
  <si>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</si>
  <si>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</si>
  <si>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</si>
  <si>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</si>
  <si>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</si>
  <si>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</si>
  <si>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</si>
  <si>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</si>
  <si>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</si>
  <si>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</si>
  <si>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</si>
  <si>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</si>
  <si>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</si>
  <si>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</si>
  <si>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</si>
  <si>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</si>
  <si>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</si>
  <si>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</si>
  <si>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</si>
  <si>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</si>
  <si>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</si>
  <si>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</si>
  <si>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</si>
  <si>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</si>
  <si>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</si>
  <si>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</si>
  <si>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</si>
  <si>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</si>
  <si>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</si>
  <si>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</si>
  <si>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</si>
  <si>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</si>
  <si>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</si>
  <si>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</si>
  <si>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</si>
  <si>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</si>
  <si>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</si>
  <si>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</si>
  <si>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</si>
  <si>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</si>
  <si>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</si>
  <si>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</si>
  <si>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</si>
  <si>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</si>
  <si>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</si>
  <si>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</si>
  <si>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</si>
  <si>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</si>
  <si>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</si>
  <si>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</si>
  <si>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</si>
  <si>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</si>
  <si>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</si>
  <si>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</si>
  <si>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</si>
  <si>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</si>
  <si>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</si>
  <si>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</si>
  <si>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</si>
  <si>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</si>
  <si>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</si>
  <si>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</si>
  <si>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</si>
  <si>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</si>
  <si>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</si>
  <si>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</si>
  <si>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</si>
  <si>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</si>
  <si>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</si>
  <si>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</si>
  <si>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</si>
  <si>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</si>
  <si>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</si>
  <si>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</si>
  <si>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</si>
  <si>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</si>
  <si>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</si>
  <si>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</si>
  <si>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</si>
  <si>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</si>
  <si>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</si>
  <si>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</si>
  <si>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</si>
  <si>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</si>
  <si>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</si>
  <si>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</si>
  <si>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</si>
  <si>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</si>
  <si>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</si>
  <si>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</si>
  <si>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</si>
  <si>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</si>
  <si>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</si>
  <si>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</si>
  <si>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</si>
  <si>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</si>
  <si>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</si>
  <si>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</si>
  <si>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</si>
  <si>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</si>
  <si>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</si>
  <si>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</si>
  <si>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</si>
  <si>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</si>
  <si>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</si>
  <si>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</si>
  <si>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</si>
  <si>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</si>
  <si>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</si>
  <si>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</si>
  <si>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</si>
  <si>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</si>
  <si>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</si>
  <si>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</si>
  <si>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</si>
  <si>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</si>
  <si>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</si>
  <si>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</si>
  <si>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</si>
  <si>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</si>
  <si>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</si>
  <si>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</si>
  <si>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</si>
  <si>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</si>
  <si>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</si>
  <si>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</si>
  <si>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</si>
  <si>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</si>
  <si>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</si>
  <si>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</si>
  <si>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</si>
  <si>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</si>
  <si>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</si>
  <si>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</si>
  <si>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</si>
  <si>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</si>
  <si>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</si>
  <si>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</si>
  <si>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</si>
  <si>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</si>
  <si>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</si>
  <si>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</si>
  <si>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</si>
  <si>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</si>
  <si>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</si>
  <si>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</si>
  <si>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</si>
  <si>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</si>
  <si>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</si>
  <si>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</si>
  <si>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</si>
  <si>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</si>
  <si>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</si>
  <si>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</si>
  <si>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</si>
  <si>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</si>
  <si>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</si>
  <si>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</si>
  <si>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</si>
  <si>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</si>
  <si>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</si>
  <si>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</si>
  <si>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</si>
  <si>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</si>
  <si>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</si>
  <si>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</si>
  <si>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</si>
  <si>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</si>
  <si>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</si>
  <si>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</si>
  <si>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</si>
  <si>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</si>
  <si>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</si>
  <si>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</si>
  <si>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</si>
  <si>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</si>
  <si>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</si>
  <si>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</si>
  <si>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</si>
  <si>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</si>
  <si>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</si>
  <si>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</si>
  <si>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</si>
  <si>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</si>
  <si>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</si>
  <si>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</si>
  <si>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</si>
  <si>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</si>
  <si>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</si>
  <si>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</si>
  <si>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</si>
  <si>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</si>
  <si>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</si>
  <si>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</si>
  <si>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</si>
  <si>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</si>
  <si>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</si>
  <si>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</si>
  <si>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</si>
  <si>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</si>
  <si>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</si>
  <si>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</si>
  <si>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</si>
  <si>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</si>
  <si>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</si>
  <si>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</si>
  <si>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</si>
  <si>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</si>
  <si>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</si>
  <si>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</si>
  <si>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</si>
  <si>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</si>
  <si>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</si>
  <si>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</si>
  <si>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</si>
  <si>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</si>
  <si>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</si>
  <si>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</si>
  <si>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</si>
  <si>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</si>
  <si>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</si>
  <si>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</si>
  <si>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</si>
  <si>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</si>
  <si>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</si>
  <si>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</si>
  <si>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</si>
  <si>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</si>
  <si>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</si>
  <si>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</si>
  <si>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</si>
  <si>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</si>
  <si>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</si>
  <si>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</si>
  <si>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</si>
  <si>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</si>
  <si>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</si>
  <si>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</si>
  <si>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</si>
  <si>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</si>
  <si>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</si>
  <si>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</si>
  <si>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</si>
  <si>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</si>
  <si>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</si>
  <si>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</si>
  <si>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</si>
  <si>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</si>
  <si>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</si>
  <si>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</si>
  <si>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</si>
  <si>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</si>
  <si>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</si>
  <si>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</si>
  <si>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</si>
  <si>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</si>
  <si>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</si>
  <si>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</si>
  <si>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</si>
  <si>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</si>
  <si>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</si>
  <si>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</si>
  <si>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</si>
  <si>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</si>
  <si>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</si>
  <si>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</si>
  <si>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</si>
  <si>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</si>
  <si>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</si>
  <si>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</si>
  <si>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</si>
  <si>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</si>
  <si>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</si>
  <si>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</si>
  <si>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</si>
  <si>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</si>
  <si>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</si>
  <si>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</si>
  <si>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</si>
  <si>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</si>
  <si>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</si>
  <si>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</si>
  <si>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</si>
  <si>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</si>
  <si>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</si>
  <si>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</si>
  <si>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</si>
  <si>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</si>
  <si>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</si>
  <si>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</si>
  <si>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</si>
  <si>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</si>
  <si>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</si>
  <si>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</si>
  <si>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</si>
  <si>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</si>
  <si>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</si>
  <si>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</si>
  <si>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</si>
  <si>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</si>
  <si>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</si>
  <si>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</si>
  <si>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</si>
  <si>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</si>
  <si>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</si>
  <si>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</si>
  <si>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</si>
  <si>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</si>
  <si>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</si>
  <si>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</si>
  <si>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</si>
  <si>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</si>
  <si>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</si>
  <si>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</si>
  <si>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</si>
  <si>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</si>
  <si>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</si>
  <si>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</si>
  <si>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</si>
  <si>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</si>
  <si>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</si>
  <si>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</si>
  <si>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</si>
  <si>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</si>
  <si>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</si>
  <si>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</si>
  <si>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</si>
  <si>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</si>
  <si>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</si>
  <si>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</si>
  <si>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</si>
  <si>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</si>
  <si>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</si>
  <si>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</si>
  <si>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</si>
  <si>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</si>
  <si>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</si>
  <si>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</si>
  <si>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</si>
  <si>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</si>
  <si>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</si>
  <si>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</si>
  <si>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</si>
  <si>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</si>
  <si>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</si>
  <si>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</si>
  <si>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</si>
  <si>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</si>
  <si>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</si>
  <si>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</si>
  <si>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</si>
  <si>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</si>
  <si>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</si>
  <si>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</si>
  <si>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</si>
  <si>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</si>
  <si>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</si>
  <si>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</si>
  <si>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</si>
  <si>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</si>
  <si>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</si>
  <si>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</si>
  <si>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</si>
  <si>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</si>
  <si>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</si>
  <si>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</si>
  <si>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</si>
  <si>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</si>
  <si>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</si>
  <si>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</si>
  <si>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</si>
  <si>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</si>
  <si>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</si>
  <si>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</si>
  <si>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</si>
  <si>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</si>
  <si>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</si>
  <si>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</si>
  <si>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</si>
  <si>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</si>
  <si>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</si>
  <si>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</si>
  <si>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</si>
  <si>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</si>
  <si>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</si>
  <si>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</si>
  <si>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</si>
  <si>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</si>
  <si>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</si>
  <si>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</si>
  <si>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</si>
  <si>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</si>
  <si>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</si>
  <si>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</si>
  <si>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</si>
  <si>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</si>
  <si>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</si>
  <si>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</si>
  <si>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</si>
  <si>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</si>
  <si>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</si>
  <si>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</si>
  <si>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</si>
  <si>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</si>
  <si>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</si>
  <si>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</si>
  <si>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</si>
  <si>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</si>
  <si>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</si>
  <si>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</si>
  <si>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</si>
  <si>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</si>
  <si>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</si>
  <si>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</si>
  <si>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</si>
  <si>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</si>
  <si>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</si>
  <si>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</si>
  <si>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</si>
  <si>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</si>
  <si>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</si>
  <si>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</si>
  <si>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</si>
  <si>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</si>
  <si>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</si>
  <si>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</si>
  <si>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</si>
  <si>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</si>
  <si>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</si>
  <si>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</si>
  <si>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</si>
  <si>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</si>
  <si>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</si>
  <si>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</si>
  <si>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</si>
  <si>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</si>
  <si>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</si>
  <si>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</si>
  <si>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</si>
  <si>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</si>
  <si>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</si>
  <si>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</si>
  <si>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</si>
  <si>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</si>
  <si>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</si>
  <si>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</si>
  <si>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</si>
  <si>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</si>
  <si>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</si>
  <si>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</si>
  <si>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</si>
  <si>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</si>
  <si>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</si>
  <si>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</si>
  <si>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</si>
  <si>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</si>
  <si>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</si>
  <si>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</si>
  <si>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</si>
  <si>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</si>
  <si>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</si>
  <si>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</si>
  <si>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</si>
  <si>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</si>
  <si>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</si>
  <si>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</si>
  <si>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</si>
  <si>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</si>
  <si>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</si>
  <si>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</si>
  <si>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</si>
  <si>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</si>
  <si>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</si>
  <si>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</si>
  <si>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</si>
  <si>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</si>
  <si>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</si>
  <si>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</si>
  <si>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</si>
  <si>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</si>
  <si>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</si>
  <si>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</si>
  <si>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</si>
  <si>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</si>
  <si>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</si>
  <si>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</si>
  <si>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</si>
  <si>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</si>
  <si>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</si>
  <si>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</si>
  <si>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</si>
  <si>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</si>
  <si>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</si>
  <si>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</si>
  <si>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</si>
  <si>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</si>
  <si>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</si>
  <si>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</si>
  <si>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</si>
  <si>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</si>
  <si>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</si>
  <si>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</si>
  <si>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</si>
  <si>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</si>
  <si>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</si>
  <si>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</si>
  <si>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</si>
  <si>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</si>
  <si>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</si>
  <si>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</si>
  <si>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</si>
  <si>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</si>
  <si>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</si>
  <si>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</si>
  <si>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</si>
  <si>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</si>
  <si>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</si>
  <si>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</si>
  <si>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</si>
  <si>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</si>
  <si>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</si>
  <si>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</si>
  <si>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</si>
  <si>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</si>
  <si>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</si>
  <si>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</si>
  <si>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</si>
  <si>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</si>
  <si>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</si>
  <si>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</si>
  <si>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</si>
  <si>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</si>
  <si>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</si>
  <si>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</si>
  <si>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</si>
  <si>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</si>
  <si>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</si>
  <si>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</si>
  <si>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</si>
  <si>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</si>
  <si>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</si>
  <si>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</si>
  <si>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</si>
  <si>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</si>
  <si>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</si>
  <si>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</si>
  <si>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</si>
  <si>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</si>
  <si>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</si>
  <si>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</si>
  <si>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</si>
  <si>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</si>
  <si>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</si>
  <si>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</si>
  <si>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</si>
  <si>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</si>
  <si>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</si>
  <si>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</si>
  <si>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</si>
  <si>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</si>
  <si>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</si>
  <si>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</si>
  <si>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</si>
  <si>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</si>
  <si>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</si>
  <si>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</si>
  <si>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</si>
  <si>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</si>
  <si>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</si>
  <si>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</si>
  <si>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</si>
  <si>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</si>
  <si>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</si>
  <si>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</si>
  <si>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</si>
  <si>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</si>
  <si>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</si>
  <si>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</si>
  <si>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</si>
  <si>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</si>
  <si>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</si>
  <si>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</si>
  <si>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</si>
  <si>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</si>
  <si>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</si>
  <si>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</si>
  <si>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</si>
  <si>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</si>
  <si>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</si>
  <si>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</si>
  <si>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</si>
  <si>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</si>
  <si>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</si>
  <si>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</si>
  <si>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</si>
  <si>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</si>
  <si>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</si>
  <si>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</si>
  <si>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</si>
  <si>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</si>
  <si>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</si>
  <si>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</si>
  <si>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</si>
  <si>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</si>
  <si>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</si>
  <si>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</si>
  <si>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</si>
  <si>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</si>
  <si>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</si>
  <si>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</si>
  <si>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</si>
  <si>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</si>
  <si>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</si>
  <si>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</si>
  <si>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</si>
  <si>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</si>
  <si>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</si>
  <si>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</si>
  <si>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</si>
  <si>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</si>
  <si>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</si>
  <si>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</si>
  <si>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</si>
  <si>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</si>
  <si>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</si>
  <si>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</si>
  <si>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</si>
  <si>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</si>
  <si>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</si>
  <si>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</si>
  <si>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</si>
  <si>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</si>
  <si>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</si>
  <si>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</si>
  <si>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</si>
  <si>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</si>
  <si>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</si>
  <si>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</si>
  <si>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</si>
  <si>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</si>
  <si>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</si>
  <si>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</si>
  <si>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</si>
  <si>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</si>
  <si>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</si>
  <si>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</si>
  <si>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</si>
  <si>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</si>
  <si>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</si>
  <si>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</si>
  <si>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</si>
  <si>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</si>
  <si>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</si>
  <si>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</si>
  <si>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</si>
  <si>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</si>
  <si>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</si>
  <si>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</si>
  <si>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</si>
  <si>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</si>
  <si>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</si>
  <si>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</si>
  <si>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</si>
  <si>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</si>
  <si>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</si>
  <si>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</si>
  <si>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</si>
  <si>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</si>
  <si>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</si>
  <si>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</si>
  <si>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</si>
  <si>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</si>
  <si>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</si>
  <si>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</si>
  <si>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</si>
  <si>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</si>
  <si>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</si>
  <si>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</si>
  <si>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</si>
  <si>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</si>
  <si>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</si>
  <si>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</si>
  <si>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</si>
  <si>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</si>
  <si>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</si>
  <si>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</si>
  <si>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</si>
  <si>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</si>
  <si>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</si>
  <si>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</si>
  <si>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</si>
  <si>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</si>
  <si>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</si>
  <si>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</si>
  <si>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</si>
  <si>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</si>
  <si>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</si>
  <si>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</si>
  <si>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</si>
  <si>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</si>
  <si>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</si>
  <si>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</si>
  <si>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</si>
  <si>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</si>
  <si>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</si>
  <si>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</si>
  <si>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</si>
  <si>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</si>
  <si>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</si>
  <si>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</si>
  <si>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</si>
  <si>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</si>
  <si>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</si>
  <si>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</si>
  <si>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</si>
  <si>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</si>
  <si>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</si>
  <si>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</si>
  <si>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</si>
  <si>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</si>
  <si>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</si>
  <si>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</si>
  <si>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</si>
  <si>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</si>
  <si>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</si>
  <si>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</si>
  <si>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</si>
  <si>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</si>
  <si>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</si>
  <si>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</si>
  <si>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</si>
  <si>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</si>
  <si>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</si>
  <si>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</si>
  <si>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</si>
  <si>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</si>
  <si>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</si>
  <si>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</si>
  <si>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</si>
  <si>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</si>
  <si>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</si>
  <si>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</si>
  <si>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</si>
  <si>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</si>
  <si>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</si>
  <si>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</si>
  <si>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</si>
  <si>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</si>
  <si>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</si>
  <si>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</si>
  <si>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</si>
  <si>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</si>
  <si>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</si>
  <si>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</si>
  <si>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</si>
  <si>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</si>
  <si>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</si>
  <si>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</si>
  <si>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</si>
  <si>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</si>
  <si>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</si>
  <si>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</si>
  <si>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</si>
  <si>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</si>
  <si>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</si>
  <si>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</si>
  <si>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</si>
  <si>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</si>
  <si>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</si>
  <si>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</si>
  <si>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</si>
  <si>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</si>
  <si>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</si>
  <si>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</si>
  <si>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</si>
  <si>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</si>
  <si>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</si>
  <si>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</si>
  <si>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</si>
  <si>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</si>
  <si>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</si>
  <si>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</si>
  <si>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</si>
  <si>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</si>
  <si>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</si>
  <si>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</si>
  <si>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</si>
  <si>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</si>
  <si>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</si>
  <si>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</si>
  <si>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</si>
  <si>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</si>
  <si>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</si>
  <si>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</si>
  <si>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</si>
  <si>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</si>
  <si>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</si>
  <si>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</si>
  <si>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</si>
  <si>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</si>
  <si>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</si>
  <si>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</si>
  <si>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</si>
  <si>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</si>
  <si>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</si>
  <si>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</si>
  <si>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</si>
  <si>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</si>
  <si>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</si>
  <si>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</si>
  <si>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</si>
  <si>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</si>
  <si>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</si>
  <si>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</si>
  <si>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</si>
  <si>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</si>
  <si>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</si>
  <si>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</si>
  <si>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</si>
  <si>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</si>
  <si>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</si>
  <si>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</si>
  <si>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</si>
  <si>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</si>
  <si>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</si>
  <si>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</si>
  <si>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</si>
  <si>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</si>
  <si>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</si>
  <si>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</si>
  <si>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</si>
  <si>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</si>
  <si>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</si>
  <si>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</si>
  <si>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</si>
  <si>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</si>
  <si>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</si>
  <si>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</si>
  <si>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</si>
  <si>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</si>
  <si>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</si>
  <si>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</si>
  <si>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</si>
  <si>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</si>
  <si>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</si>
  <si>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</si>
  <si>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</si>
  <si>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</si>
  <si>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</si>
  <si>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</si>
  <si>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</si>
  <si>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</si>
  <si>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</si>
  <si>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</si>
  <si>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</si>
  <si>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</si>
  <si>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</si>
  <si>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</si>
  <si>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</si>
  <si>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</si>
  <si>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</si>
  <si>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</si>
  <si>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</si>
  <si>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</si>
  <si>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</si>
  <si>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</si>
  <si>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</si>
  <si>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</si>
  <si>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</si>
  <si>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</si>
  <si>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</si>
  <si>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</si>
  <si>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</si>
  <si>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</si>
  <si>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</si>
  <si>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</si>
  <si>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</si>
  <si>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</si>
  <si>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</si>
  <si>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</si>
  <si>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</si>
  <si>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</si>
  <si>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</si>
  <si>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</si>
  <si>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</si>
  <si>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</si>
  <si>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</si>
  <si>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</si>
  <si>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</si>
  <si>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</si>
  <si>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</si>
  <si>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</si>
  <si>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</si>
  <si>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</si>
  <si>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</si>
  <si>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</si>
  <si>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</si>
  <si>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</si>
  <si>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</si>
  <si>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</si>
  <si>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</si>
  <si>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</si>
  <si>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</si>
  <si>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</si>
  <si>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</si>
  <si>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</si>
  <si>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</si>
  <si>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</si>
  <si>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</si>
  <si>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</si>
  <si>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</si>
  <si>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</si>
  <si>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</si>
  <si>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</si>
  <si>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</si>
  <si>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</si>
  <si>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</si>
  <si>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</si>
  <si>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</si>
  <si>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</si>
  <si>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</si>
  <si>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</si>
  <si>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</si>
  <si>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</si>
  <si>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</si>
  <si>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</si>
  <si>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</si>
  <si>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</si>
  <si>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</si>
  <si>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</si>
  <si>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</si>
  <si>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</si>
  <si>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</si>
  <si>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</si>
  <si>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</si>
  <si>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</si>
  <si>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</si>
  <si>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</si>
  <si>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</si>
  <si>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</si>
  <si>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</si>
  <si>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</si>
  <si>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</si>
  <si>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</si>
  <si>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</si>
  <si>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</si>
  <si>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</si>
  <si>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</si>
  <si>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</si>
  <si>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</si>
  <si>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</si>
  <si>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</si>
  <si>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</si>
  <si>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</si>
  <si>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</si>
  <si>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</si>
  <si>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</si>
  <si>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</si>
  <si>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</si>
  <si>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</si>
  <si>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</si>
  <si>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</si>
  <si>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</si>
  <si>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</si>
  <si>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</si>
  <si>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</si>
  <si>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</si>
  <si>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</si>
  <si>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</si>
  <si>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</si>
  <si>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</si>
  <si>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</si>
  <si>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</si>
  <si>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</si>
  <si>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</si>
  <si>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</si>
  <si>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</si>
  <si>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</si>
  <si>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</si>
  <si>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</si>
  <si>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</si>
  <si>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</si>
  <si>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</si>
  <si>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</si>
  <si>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</si>
  <si>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</si>
  <si>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</si>
  <si>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</si>
  <si>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</si>
  <si>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</si>
  <si>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</si>
  <si>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</si>
  <si>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</si>
  <si>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</si>
  <si>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</si>
  <si>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</si>
  <si>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</si>
  <si>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</si>
  <si>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</si>
  <si>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</si>
  <si>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</si>
  <si>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</si>
  <si>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</si>
  <si>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</si>
  <si>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</si>
  <si>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</si>
  <si>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</si>
  <si>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</si>
  <si>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</si>
  <si>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</si>
  <si>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</si>
  <si>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</si>
  <si>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</si>
  <si>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</si>
  <si>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</si>
  <si>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</si>
  <si>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</si>
  <si>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</si>
  <si>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</si>
  <si>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</si>
  <si>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</si>
  <si>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</si>
  <si>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</si>
  <si>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</si>
  <si>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</si>
  <si>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</si>
  <si>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</si>
  <si>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</si>
  <si>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</si>
  <si>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</si>
  <si>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</si>
  <si>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</si>
  <si>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</si>
  <si>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</si>
  <si>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</si>
  <si>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</si>
  <si>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</si>
  <si>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</si>
  <si>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</si>
  <si>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</si>
  <si>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</si>
  <si>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</si>
  <si>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</si>
  <si>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</si>
  <si>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</si>
  <si>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</si>
  <si>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</si>
  <si>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</si>
  <si>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</si>
  <si>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</si>
  <si>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</si>
  <si>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</si>
  <si>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</si>
  <si>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</si>
  <si>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</si>
  <si>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</si>
  <si>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</si>
  <si>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</si>
  <si>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</si>
  <si>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</si>
  <si>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</si>
  <si>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</si>
  <si>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</si>
  <si>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</si>
  <si>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</si>
  <si>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</si>
  <si>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</si>
  <si>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</si>
  <si>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</si>
  <si>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</si>
  <si>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</si>
  <si>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</si>
  <si>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</si>
  <si>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</si>
  <si>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</si>
  <si>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</si>
  <si>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</si>
  <si>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</si>
  <si>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</si>
  <si>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</si>
  <si>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</si>
  <si>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</si>
  <si>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</si>
  <si>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</si>
  <si>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</si>
  <si>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</si>
  <si>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</si>
  <si>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</si>
  <si>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</si>
  <si>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</si>
  <si>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</si>
  <si>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</si>
  <si>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</si>
  <si>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</si>
  <si>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</si>
  <si>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</si>
  <si>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</si>
  <si>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</si>
  <si>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</si>
  <si>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</si>
  <si>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</si>
  <si>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</si>
  <si>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</si>
  <si>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</si>
  <si>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</si>
  <si>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</si>
  <si>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</si>
  <si>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</si>
  <si>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</si>
  <si>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</si>
  <si>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</si>
  <si>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</si>
  <si>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</si>
  <si>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</si>
  <si>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</si>
  <si>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</si>
  <si>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</si>
  <si>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</si>
  <si>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</si>
  <si>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</si>
  <si>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</si>
  <si>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</si>
  <si>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</si>
  <si>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</si>
  <si>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</si>
  <si>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</si>
  <si>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</si>
  <si>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</si>
  <si>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</si>
  <si>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</si>
  <si>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</si>
  <si>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</si>
  <si>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</si>
  <si>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</si>
  <si>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</si>
  <si>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</si>
  <si>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</si>
  <si>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</si>
  <si>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</si>
  <si>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</si>
  <si>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</si>
  <si>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</si>
  <si>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</si>
  <si>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</si>
  <si>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</si>
  <si>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</si>
  <si>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</si>
  <si>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</si>
  <si>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</si>
  <si>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</si>
  <si>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</si>
  <si>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</si>
  <si>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</si>
  <si>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</si>
  <si>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</si>
  <si>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</si>
  <si>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</si>
  <si>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</si>
  <si>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</si>
  <si>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</si>
  <si>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</si>
  <si>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</si>
  <si>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</si>
  <si>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</si>
  <si>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</si>
  <si>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</si>
  <si>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</si>
  <si>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</si>
  <si>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</si>
  <si>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</si>
  <si>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</si>
  <si>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</si>
  <si>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</si>
  <si>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</si>
  <si>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</si>
  <si>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</si>
  <si>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</si>
  <si>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</si>
  <si>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</si>
  <si>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</si>
  <si>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</si>
  <si>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</si>
  <si>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</si>
  <si>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</si>
  <si>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</si>
  <si>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</si>
  <si>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</si>
  <si>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</si>
  <si>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</si>
  <si>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</si>
  <si>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</si>
  <si>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</si>
  <si>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</si>
  <si>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</si>
  <si>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</si>
  <si>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</si>
  <si>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</si>
  <si>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</si>
  <si>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</si>
  <si>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</si>
  <si>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</si>
  <si>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</si>
  <si>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</si>
  <si>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</si>
  <si>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</si>
  <si>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</si>
  <si>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</si>
  <si>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</si>
  <si>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</si>
  <si>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</si>
  <si>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</si>
  <si>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</si>
  <si>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</si>
  <si>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</si>
  <si>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</si>
  <si>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</si>
  <si>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</si>
  <si>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</si>
  <si>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</si>
  <si>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</si>
  <si>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</si>
  <si>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</si>
  <si>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</si>
  <si>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</si>
  <si>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</si>
  <si>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</si>
  <si>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</si>
  <si>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</si>
  <si>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</si>
  <si>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</si>
  <si>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</si>
  <si>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</si>
  <si>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</si>
  <si>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</si>
  <si>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</si>
  <si>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</si>
  <si>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</si>
  <si>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</si>
  <si>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</si>
  <si>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</si>
  <si>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</si>
  <si>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</si>
  <si>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</si>
  <si>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</si>
  <si>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</si>
  <si>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</si>
  <si>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</si>
  <si>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</si>
  <si>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</si>
  <si>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</si>
  <si>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</si>
  <si>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</si>
  <si>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</si>
  <si>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</si>
  <si>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</si>
  <si>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</si>
  <si>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</si>
  <si>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</si>
  <si>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</si>
  <si>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</si>
  <si>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</si>
  <si>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</si>
  <si>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</si>
  <si>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</si>
  <si>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</si>
  <si>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</si>
  <si>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</si>
  <si>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</si>
  <si>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</si>
  <si>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</si>
  <si>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</si>
  <si>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</si>
  <si>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</si>
  <si>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</si>
  <si>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</si>
  <si>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</si>
  <si>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</si>
  <si>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</si>
  <si>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</si>
  <si>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</si>
  <si>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</si>
  <si>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</si>
  <si>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</si>
  <si>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</si>
  <si>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</si>
  <si>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</si>
  <si>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</si>
  <si>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</si>
  <si>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</si>
  <si>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</si>
  <si>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</si>
  <si>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</si>
  <si>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</si>
  <si>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</si>
  <si>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</si>
  <si>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</si>
  <si>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</si>
  <si>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</si>
  <si>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</si>
  <si>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</si>
  <si>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</si>
  <si>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</si>
  <si>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</si>
  <si>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</si>
  <si>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</si>
  <si>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</si>
  <si>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</si>
  <si>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</si>
  <si>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</si>
  <si>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</si>
  <si>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</si>
  <si>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</si>
  <si>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</si>
  <si>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</si>
  <si>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</si>
  <si>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</si>
  <si>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</si>
  <si>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</si>
  <si>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</si>
  <si>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</si>
  <si>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</si>
  <si>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</si>
  <si>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</si>
  <si>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</si>
  <si>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</si>
  <si>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</si>
  <si>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</si>
  <si>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</si>
  <si>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</si>
  <si>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</si>
  <si>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</si>
  <si>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</si>
  <si>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</si>
  <si>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</si>
  <si>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</si>
  <si>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</si>
  <si>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</si>
  <si>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</si>
  <si>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</si>
  <si>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</si>
  <si>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</si>
  <si>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</si>
  <si>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</si>
  <si>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</si>
  <si>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</si>
  <si>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</si>
  <si>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</si>
  <si>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</si>
  <si>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</si>
  <si>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</si>
  <si>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</si>
  <si>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</si>
  <si>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</si>
  <si>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</si>
  <si>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</si>
  <si>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</si>
  <si>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</si>
  <si>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</si>
  <si>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</si>
  <si>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</si>
  <si>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</si>
  <si>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</si>
  <si>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</si>
  <si>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</si>
  <si>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</si>
  <si>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</si>
  <si>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</si>
  <si>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</si>
  <si>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</si>
  <si>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</si>
  <si>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</si>
  <si>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</si>
  <si>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</si>
  <si>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</si>
  <si>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</si>
  <si>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</si>
  <si>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</si>
  <si>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</si>
  <si>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</si>
  <si>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</si>
  <si>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</si>
  <si>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</si>
  <si>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</si>
  <si>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</si>
  <si>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</si>
  <si>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</si>
  <si>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</si>
  <si>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</si>
  <si>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</si>
  <si>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</si>
  <si>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</si>
  <si>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</si>
  <si>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</si>
  <si>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</si>
  <si>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</si>
  <si>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</si>
  <si>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</si>
  <si>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</si>
  <si>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</si>
  <si>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</si>
  <si>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</si>
  <si>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</si>
  <si>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</si>
  <si>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</si>
  <si>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</si>
  <si>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</si>
  <si>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</si>
  <si>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</si>
  <si>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</si>
  <si>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</si>
  <si>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</si>
  <si>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</si>
  <si>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</si>
  <si>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</si>
  <si>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</si>
  <si>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</si>
  <si>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</si>
  <si>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</si>
  <si>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</si>
  <si>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</si>
  <si>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</si>
  <si>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</si>
  <si>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</si>
  <si>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</si>
  <si>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</si>
  <si>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</si>
  <si>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</si>
  <si>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</si>
  <si>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</si>
  <si>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</si>
  <si>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</si>
  <si>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</si>
  <si>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</si>
  <si>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</si>
  <si>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</si>
  <si>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</si>
  <si>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</si>
  <si>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</si>
  <si>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</si>
  <si>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</si>
  <si>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</si>
  <si>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</si>
  <si>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</si>
  <si>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</si>
  <si>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</si>
  <si>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</si>
  <si>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</si>
  <si>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</si>
  <si>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</si>
  <si>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</si>
  <si>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</si>
  <si>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</si>
  <si>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</si>
  <si>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</si>
  <si>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</si>
  <si>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</si>
  <si>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</si>
  <si>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</si>
  <si>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</si>
  <si>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</si>
  <si>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</si>
  <si>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</si>
  <si>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</si>
  <si>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</si>
  <si>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</si>
  <si>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</si>
  <si>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</si>
  <si>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</si>
  <si>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</si>
  <si>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</si>
  <si>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</si>
  <si>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</si>
  <si>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</si>
  <si>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</si>
  <si>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</si>
  <si>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</si>
  <si>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</si>
  <si>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</si>
  <si>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</si>
  <si>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</si>
  <si>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</si>
  <si>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</si>
  <si>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</si>
  <si>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</si>
  <si>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</si>
  <si>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</si>
  <si>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</si>
  <si>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</si>
  <si>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</si>
  <si>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</si>
  <si>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</si>
  <si>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</si>
  <si>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</si>
  <si>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</si>
  <si>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</si>
  <si>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</si>
  <si>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</si>
  <si>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</si>
  <si>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</si>
  <si>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</si>
  <si>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</si>
  <si>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</si>
  <si>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</si>
  <si>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</si>
  <si>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</si>
  <si>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</si>
  <si>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</si>
  <si>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</si>
  <si>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</si>
  <si>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</si>
  <si>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</si>
  <si>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</si>
  <si>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</si>
  <si>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</si>
  <si>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</si>
  <si>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</si>
  <si>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</si>
  <si>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</si>
  <si>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</si>
  <si>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</si>
  <si>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</si>
  <si>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</si>
  <si>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</si>
  <si>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</si>
  <si>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</si>
  <si>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</si>
  <si>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</si>
  <si>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</si>
  <si>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</si>
  <si>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</si>
  <si>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</si>
  <si>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</si>
  <si>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</si>
  <si>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</si>
  <si>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</si>
  <si>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</si>
  <si>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</si>
  <si>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</si>
  <si>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</si>
  <si>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</si>
  <si>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</si>
  <si>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</si>
  <si>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</si>
  <si>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</si>
  <si>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</si>
  <si>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</si>
  <si>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</si>
  <si>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</si>
  <si>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</si>
  <si>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</si>
  <si>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</si>
  <si>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</si>
  <si>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</si>
  <si>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</si>
  <si>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</si>
  <si>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</si>
  <si>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</si>
  <si>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</si>
  <si>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</si>
  <si>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</si>
  <si>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</si>
  <si>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</si>
  <si>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</si>
  <si>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</si>
  <si>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</si>
  <si>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</si>
  <si>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</si>
  <si>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</si>
  <si>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</si>
  <si>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</si>
  <si>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</si>
  <si>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</si>
  <si>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</si>
  <si>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</si>
  <si>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</si>
  <si>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</si>
  <si>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</si>
  <si>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</si>
  <si>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</si>
  <si>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</si>
  <si>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</si>
  <si>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</si>
  <si>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</si>
  <si>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</si>
  <si>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</si>
  <si>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</si>
  <si>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</si>
  <si>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</si>
  <si>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</si>
  <si>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</si>
  <si>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</si>
  <si>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</si>
  <si>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</si>
  <si>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</si>
  <si>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</si>
  <si>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</si>
  <si>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</si>
  <si>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</si>
  <si>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</si>
  <si>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</si>
  <si>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</si>
  <si>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</si>
  <si>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</si>
  <si>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</si>
  <si>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</si>
  <si>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</si>
  <si>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</si>
  <si>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</si>
  <si>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</si>
  <si>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</si>
  <si>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</si>
  <si>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</si>
  <si>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</si>
  <si>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</si>
  <si>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</si>
  <si>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</si>
  <si>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</si>
  <si>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</si>
  <si>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</si>
  <si>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</si>
  <si>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</si>
  <si>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</si>
  <si>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</si>
  <si>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</si>
  <si>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</si>
  <si>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</si>
  <si>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</si>
  <si>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</si>
  <si>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</si>
  <si>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</si>
  <si>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</si>
  <si>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</si>
  <si>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</si>
  <si>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</si>
  <si>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</si>
  <si>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</si>
  <si>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</si>
  <si>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</si>
  <si>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</si>
  <si>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</si>
  <si>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</si>
  <si>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</si>
  <si>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</si>
  <si>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</si>
  <si>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</si>
  <si>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</si>
  <si>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</si>
  <si>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</si>
  <si>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</si>
  <si>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</si>
  <si>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</si>
  <si>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</si>
  <si>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</si>
  <si>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</si>
  <si>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</si>
  <si>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</si>
  <si>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</si>
  <si>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</si>
  <si>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</si>
  <si>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</si>
  <si>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</si>
  <si>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</si>
  <si>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</si>
  <si>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</si>
  <si>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</si>
  <si>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</si>
  <si>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</si>
  <si>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</si>
  <si>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</si>
  <si>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</si>
  <si>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</si>
  <si>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</si>
  <si>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</si>
  <si>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</si>
  <si>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</si>
  <si>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</si>
  <si>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</si>
  <si>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</si>
  <si>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</si>
  <si>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</si>
  <si>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</si>
  <si>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</si>
  <si>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</si>
  <si>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</si>
  <si>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</si>
  <si>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</si>
  <si>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</si>
  <si>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</si>
  <si>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</si>
  <si>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</si>
  <si>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</si>
  <si>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</si>
  <si>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</si>
  <si>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</si>
  <si>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</si>
  <si>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</si>
  <si>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</si>
  <si>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</si>
  <si>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</si>
  <si>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</si>
  <si>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</si>
  <si>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</si>
  <si>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</si>
  <si>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</si>
  <si>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</si>
  <si>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</si>
  <si>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</si>
  <si>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</si>
  <si>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</si>
  <si>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</si>
  <si>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</si>
  <si>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</si>
  <si>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</si>
  <si>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</si>
  <si>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</si>
  <si>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</si>
  <si>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</si>
  <si>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</si>
  <si>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</si>
  <si>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</si>
  <si>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</si>
  <si>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</si>
  <si>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</si>
  <si>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</si>
  <si>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</si>
  <si>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</si>
  <si>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</si>
  <si>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</si>
  <si>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</si>
  <si>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</si>
  <si>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</si>
  <si>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</si>
  <si>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</si>
  <si>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</si>
  <si>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</si>
  <si>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</si>
  <si>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</si>
  <si>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</si>
  <si>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</si>
  <si>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</si>
  <si>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</si>
  <si>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</si>
  <si>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</si>
  <si>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</si>
  <si>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</si>
  <si>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</si>
  <si>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</si>
  <si>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</si>
  <si>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</si>
  <si>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</si>
  <si>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</si>
  <si>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</si>
  <si>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</si>
  <si>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</si>
  <si>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</si>
  <si>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</si>
  <si>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</si>
  <si>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</si>
  <si>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</si>
  <si>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</si>
  <si>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</si>
  <si>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</si>
  <si>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</si>
  <si>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</si>
  <si>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</si>
  <si>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</si>
  <si>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</si>
  <si>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</si>
  <si>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</si>
  <si>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</si>
  <si>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</si>
  <si>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</si>
  <si>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</si>
  <si>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</si>
  <si>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</si>
  <si>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</si>
  <si>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</si>
  <si>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</si>
  <si>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</si>
  <si>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</si>
  <si>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</si>
  <si>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</si>
  <si>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</si>
  <si>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</si>
  <si>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</si>
  <si>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</si>
  <si>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</si>
  <si>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</si>
  <si>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</si>
  <si>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</si>
  <si>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</si>
  <si>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</si>
  <si>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</si>
  <si>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</si>
  <si>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</si>
  <si>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</si>
  <si>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</si>
  <si>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</si>
  <si>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</si>
  <si>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</si>
  <si>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</si>
  <si>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</si>
  <si>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</si>
  <si>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</si>
  <si>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</si>
  <si>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</si>
  <si>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</si>
  <si>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</si>
  <si>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</si>
  <si>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</si>
  <si>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</si>
  <si>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</si>
  <si>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</si>
  <si>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</si>
  <si>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</si>
  <si>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</si>
  <si>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</si>
  <si>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</si>
  <si>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</si>
  <si>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</si>
  <si>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</si>
  <si>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</si>
  <si>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</si>
  <si>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</si>
  <si>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</si>
  <si>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</si>
  <si>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</si>
  <si>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</si>
  <si>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</si>
  <si>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</si>
  <si>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</si>
  <si>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</si>
  <si>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</si>
  <si>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</si>
  <si>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</si>
  <si>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</si>
  <si>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</si>
  <si>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</si>
  <si>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</si>
  <si>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</si>
  <si>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</si>
  <si>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</si>
  <si>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</si>
  <si>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</si>
  <si>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</si>
  <si>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</si>
  <si>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</si>
  <si>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</si>
  <si>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</si>
  <si>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</si>
  <si>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</si>
  <si>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</si>
  <si>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</si>
  <si>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</si>
  <si>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</si>
  <si>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</si>
  <si>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</si>
  <si>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</si>
  <si>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</si>
  <si>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</si>
  <si>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</si>
  <si>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</si>
  <si>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</si>
  <si>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</si>
  <si>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</si>
  <si>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</si>
  <si>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</si>
  <si>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</si>
  <si>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</si>
  <si>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</si>
  <si>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</si>
  <si>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</si>
  <si>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</si>
  <si>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</si>
  <si>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</si>
  <si>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</si>
  <si>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</si>
  <si>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</si>
  <si>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</si>
  <si>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</si>
  <si>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</si>
  <si>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</si>
  <si>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</si>
  <si>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</si>
  <si>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</si>
  <si>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</si>
  <si>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</si>
  <si>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</si>
  <si>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</si>
  <si>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</si>
  <si>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</si>
  <si>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</si>
  <si>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</si>
  <si>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</si>
  <si>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</si>
  <si>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</si>
  <si>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</si>
  <si>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</si>
  <si>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</si>
  <si>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</si>
  <si>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</si>
  <si>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</si>
  <si>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</si>
  <si>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</si>
  <si>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</si>
  <si>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</si>
  <si>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</si>
  <si>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</si>
  <si>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</si>
  <si>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</si>
  <si>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</si>
  <si>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</si>
  <si>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</si>
  <si>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</si>
  <si>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</si>
  <si>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</si>
  <si>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</si>
  <si>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</si>
  <si>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</si>
  <si>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</si>
  <si>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</si>
  <si>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</si>
  <si>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</si>
  <si>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</si>
  <si>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</si>
  <si>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</si>
  <si>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</si>
  <si>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</si>
  <si>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</si>
  <si>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</si>
  <si>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</si>
  <si>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</si>
  <si>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</si>
  <si>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</si>
  <si>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</si>
  <si>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</si>
  <si>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</si>
  <si>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</si>
  <si>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</si>
  <si>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</si>
  <si>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</si>
  <si>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</si>
  <si>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</si>
  <si>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</si>
  <si>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</si>
  <si>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</si>
  <si>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</si>
  <si>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</si>
  <si>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</si>
  <si>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</si>
  <si>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</si>
  <si>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</si>
  <si>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</si>
  <si>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</si>
  <si>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</si>
  <si>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</si>
  <si>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</si>
  <si>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</si>
  <si>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</si>
  <si>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</si>
  <si>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</si>
  <si>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</si>
  <si>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</si>
  <si>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</si>
  <si>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</si>
  <si>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</si>
  <si>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</si>
  <si>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</si>
  <si>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</si>
  <si>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</si>
  <si>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</si>
  <si>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</si>
  <si>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</si>
  <si>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</si>
  <si>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</si>
  <si>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</si>
  <si>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</si>
  <si>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</si>
  <si>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</si>
  <si>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</si>
  <si>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</si>
  <si>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</si>
  <si>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</si>
  <si>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</si>
  <si>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</si>
  <si>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</si>
  <si>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</si>
  <si>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</si>
  <si>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</si>
  <si>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</si>
  <si>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</si>
  <si>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</si>
  <si>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</si>
  <si>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</si>
  <si>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</si>
  <si>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</si>
  <si>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</si>
  <si>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</si>
  <si>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</si>
  <si>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</si>
  <si>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</si>
  <si>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</si>
  <si>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</si>
  <si>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</si>
  <si>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</si>
  <si>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</si>
  <si>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</si>
  <si>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</si>
  <si>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</si>
  <si>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</si>
  <si>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</si>
  <si>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</si>
  <si>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</si>
  <si>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</si>
  <si>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</si>
  <si>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</si>
  <si>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</si>
  <si>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</si>
  <si>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</si>
  <si>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</si>
  <si>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</si>
  <si>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</si>
  <si>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</si>
  <si>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</si>
  <si>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</si>
  <si>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</si>
  <si>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</si>
  <si>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</si>
  <si>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</si>
  <si>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</si>
  <si>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</si>
  <si>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</si>
  <si>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</si>
  <si>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</si>
  <si>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</si>
  <si>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</si>
  <si>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</si>
  <si>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</si>
  <si>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</si>
  <si>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</si>
  <si>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</si>
  <si>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</si>
  <si>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</si>
  <si>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</si>
  <si>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</si>
  <si>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</si>
  <si>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</si>
  <si>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</si>
  <si>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</si>
  <si>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</si>
  <si>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</si>
  <si>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</si>
  <si>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</si>
  <si>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</si>
  <si>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</si>
  <si>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</si>
  <si>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</si>
  <si>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</si>
  <si>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</si>
  <si>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</si>
  <si>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</si>
  <si>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</si>
  <si>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</si>
  <si>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</si>
  <si>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</si>
  <si>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</si>
  <si>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</si>
  <si>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</si>
  <si>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</si>
  <si>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</si>
  <si>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</si>
  <si>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</si>
  <si>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</si>
  <si>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</si>
  <si>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</si>
  <si>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</si>
  <si>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</si>
  <si>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</si>
  <si>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</si>
  <si>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</si>
  <si>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</si>
  <si>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</si>
  <si>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</si>
  <si>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</si>
  <si>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</si>
  <si>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</si>
  <si>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</si>
  <si>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</si>
  <si>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</si>
  <si>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</si>
  <si>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</si>
  <si>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</si>
  <si>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</si>
  <si>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</si>
  <si>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</si>
  <si>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</si>
  <si>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</si>
  <si>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</si>
  <si>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</si>
  <si>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</si>
  <si>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</si>
  <si>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</si>
  <si>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</si>
  <si>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</si>
  <si>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</si>
  <si>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</si>
  <si>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</si>
  <si>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</si>
  <si>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</si>
  <si>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</si>
  <si>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</si>
  <si>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</si>
  <si>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</si>
  <si>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</si>
  <si>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</si>
  <si>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</si>
  <si>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</si>
  <si>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</si>
  <si>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</si>
  <si>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</si>
  <si>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</si>
  <si>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</si>
  <si>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</si>
  <si>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</si>
  <si>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</si>
  <si>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</si>
  <si>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</si>
  <si>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</si>
  <si>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</si>
  <si>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</si>
  <si>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</si>
  <si>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</si>
  <si>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</si>
  <si>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</si>
  <si>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</si>
  <si>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</si>
  <si>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</si>
  <si>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</si>
  <si>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</si>
  <si>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</si>
  <si>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</si>
  <si>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</si>
  <si>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</si>
  <si>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</si>
  <si>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</si>
  <si>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</si>
  <si>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</si>
  <si>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</si>
  <si>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</si>
  <si>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</si>
  <si>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</si>
  <si>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</si>
  <si>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</si>
  <si>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</si>
  <si>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</si>
  <si>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</si>
  <si>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</si>
  <si>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</si>
  <si>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</si>
  <si>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</si>
  <si>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</si>
  <si>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</si>
  <si>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</si>
  <si>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</si>
  <si>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</si>
  <si>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</si>
  <si>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</si>
  <si>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</si>
  <si>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</si>
  <si>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</si>
  <si>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</si>
  <si>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</si>
  <si>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</si>
  <si>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</si>
  <si>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</si>
  <si>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</si>
  <si>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</si>
  <si>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</si>
  <si>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</si>
  <si>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</si>
  <si>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</si>
  <si>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</si>
  <si>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</si>
  <si>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</si>
  <si>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</si>
  <si>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</si>
  <si>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</si>
  <si>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</si>
  <si>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</si>
  <si>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</si>
  <si>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</si>
  <si>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</si>
  <si>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</si>
  <si>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</si>
  <si>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</si>
  <si>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</si>
  <si>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</si>
  <si>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</si>
  <si>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</si>
  <si>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</si>
  <si>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</si>
  <si>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</si>
  <si>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</si>
  <si>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</si>
  <si>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</si>
  <si>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</si>
  <si>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</si>
  <si>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</si>
  <si>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</si>
  <si>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</si>
  <si>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</si>
  <si>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</si>
  <si>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</si>
  <si>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</si>
  <si>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</si>
  <si>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</si>
  <si>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</si>
  <si>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</si>
  <si>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</si>
  <si>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</si>
  <si>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</si>
  <si>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</si>
  <si>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</si>
  <si>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</si>
  <si>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</si>
  <si>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</si>
  <si>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</si>
  <si>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</si>
  <si>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</si>
  <si>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</si>
  <si>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</si>
  <si>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</si>
  <si>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</si>
  <si>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</si>
  <si>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</si>
  <si>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</si>
  <si>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</si>
  <si>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</si>
  <si>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</si>
  <si>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</si>
  <si>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</si>
  <si>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</si>
  <si>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</si>
  <si>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</si>
  <si>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</si>
  <si>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</si>
  <si>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</si>
  <si>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</si>
  <si>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</si>
  <si>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</si>
  <si>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</si>
  <si>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</si>
  <si>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</si>
  <si>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</si>
  <si>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</si>
  <si>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</si>
  <si>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</si>
  <si>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</si>
  <si>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</si>
  <si>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</si>
  <si>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</si>
  <si>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</si>
  <si>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</si>
  <si>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</si>
  <si>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</si>
  <si>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</si>
  <si>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</si>
  <si>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</si>
  <si>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</si>
  <si>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</si>
  <si>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</si>
  <si>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</si>
  <si>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</si>
  <si>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</si>
  <si>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</si>
  <si>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</si>
  <si>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</si>
  <si>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</si>
  <si>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</si>
  <si>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</si>
  <si>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</si>
  <si>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</si>
  <si>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</si>
  <si>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</si>
  <si>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</si>
  <si>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</si>
  <si>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</si>
  <si>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</si>
  <si>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</si>
  <si>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</si>
  <si>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</si>
  <si>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</si>
  <si>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</si>
  <si>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</si>
  <si>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</si>
  <si>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</si>
  <si>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</si>
  <si>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</si>
  <si>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</si>
  <si>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</si>
  <si>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</si>
  <si>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</si>
  <si>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</si>
  <si>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</si>
  <si>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</si>
  <si>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</si>
  <si>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</si>
  <si>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</si>
  <si>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</si>
  <si>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</si>
  <si>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</si>
  <si>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</si>
  <si>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</si>
  <si>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</si>
  <si>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</si>
  <si>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</si>
  <si>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</si>
  <si>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</si>
  <si>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</si>
  <si>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</si>
  <si>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</si>
  <si>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</si>
  <si>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</si>
  <si>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</si>
  <si>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</si>
  <si>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</si>
  <si>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</si>
  <si>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</si>
  <si>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</si>
  <si>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</si>
  <si>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</si>
  <si>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</si>
  <si>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</si>
  <si>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</si>
  <si>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</si>
  <si>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</si>
  <si>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</si>
  <si>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</si>
  <si>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</si>
  <si>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</si>
  <si>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</si>
  <si>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</si>
  <si>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</si>
  <si>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</si>
  <si>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</si>
  <si>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</si>
  <si>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</si>
  <si>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</si>
  <si>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</si>
  <si>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</si>
  <si>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</si>
  <si>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</si>
  <si>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</si>
  <si>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</si>
  <si>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</si>
  <si>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</si>
  <si>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</si>
  <si>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</si>
  <si>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</si>
  <si>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</si>
  <si>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</si>
  <si>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</si>
  <si>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</si>
  <si>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</si>
  <si>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</si>
  <si>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</si>
  <si>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</si>
  <si>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</si>
  <si>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</si>
  <si>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</si>
  <si>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</si>
  <si>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</si>
  <si>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</si>
  <si>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</si>
  <si>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</si>
  <si>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</si>
  <si>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</si>
  <si>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</si>
  <si>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</si>
  <si>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</si>
  <si>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</si>
  <si>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</si>
  <si>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</si>
  <si>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</si>
  <si>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</si>
  <si>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</si>
  <si>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</si>
  <si>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</si>
  <si>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</si>
  <si>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</si>
  <si>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</si>
  <si>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</si>
  <si>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</si>
  <si>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</si>
  <si>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</si>
  <si>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</si>
  <si>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</si>
  <si>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</si>
  <si>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</si>
  <si>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</si>
  <si>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</si>
  <si>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</si>
  <si>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</si>
  <si>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</si>
  <si>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</si>
  <si>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</si>
  <si>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</si>
  <si>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</si>
  <si>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</si>
  <si>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</si>
  <si>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</si>
  <si>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</si>
  <si>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</si>
  <si>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</si>
  <si>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</si>
  <si>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</si>
  <si>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</si>
  <si>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</si>
  <si>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</si>
  <si>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</si>
  <si>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</si>
  <si>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</si>
  <si>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</si>
  <si>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</si>
  <si>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</si>
  <si>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</si>
  <si>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</si>
  <si>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</si>
  <si>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</si>
  <si>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</si>
  <si>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</si>
  <si>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</si>
  <si>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</si>
  <si>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</si>
  <si>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</si>
  <si>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</si>
  <si>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</si>
  <si>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</si>
  <si>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</si>
  <si>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</si>
  <si>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</si>
  <si>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</si>
  <si>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</si>
  <si>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</si>
  <si>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</si>
  <si>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</si>
  <si>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</si>
  <si>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</si>
  <si>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</si>
  <si>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</si>
  <si>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</si>
  <si>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</si>
  <si>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</si>
  <si>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</si>
  <si>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</si>
  <si>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</si>
  <si>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</si>
  <si>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</si>
  <si>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</si>
  <si>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</si>
  <si>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</si>
  <si>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</si>
  <si>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</si>
  <si>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</si>
  <si>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</si>
  <si>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</si>
  <si>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</si>
  <si>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</si>
  <si>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</si>
  <si>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</si>
  <si>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</si>
  <si>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</si>
  <si>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</si>
  <si>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</si>
  <si>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</si>
  <si>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</si>
  <si>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</si>
  <si>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</si>
  <si>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</si>
  <si>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</si>
  <si>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</si>
  <si>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</si>
  <si>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</si>
  <si>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</si>
  <si>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</si>
  <si>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</si>
  <si>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</si>
  <si>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</si>
  <si>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</si>
  <si>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</si>
  <si>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</si>
  <si>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</si>
  <si>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</si>
  <si>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</si>
  <si>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</si>
  <si>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</si>
  <si>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</si>
  <si>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</si>
  <si>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</si>
  <si>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</si>
  <si>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</si>
  <si>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</si>
  <si>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</si>
  <si>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</si>
  <si>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</si>
  <si>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</si>
  <si>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</si>
  <si>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</si>
  <si>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</si>
  <si>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</si>
  <si>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</si>
  <si>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</si>
  <si>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</si>
  <si>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</si>
  <si>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</si>
  <si>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</si>
  <si>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</si>
  <si>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</si>
  <si>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</si>
  <si>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</si>
  <si>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</si>
  <si>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</si>
  <si>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</si>
  <si>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</si>
  <si>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</si>
  <si>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</si>
  <si>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</si>
  <si>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</si>
  <si>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</si>
  <si>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</si>
  <si>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</si>
  <si>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</si>
  <si>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</si>
  <si>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</si>
  <si>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</si>
  <si>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</si>
  <si>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</si>
  <si>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</si>
  <si>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</si>
  <si>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</si>
  <si>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</si>
  <si>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</si>
  <si>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</si>
  <si>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</si>
  <si>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</si>
  <si>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</si>
  <si>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</si>
  <si>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</si>
  <si>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</si>
  <si>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</si>
  <si>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</si>
  <si>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</si>
  <si>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</si>
  <si>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</si>
  <si>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</si>
  <si>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</si>
  <si>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</si>
  <si>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</si>
  <si>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</si>
  <si>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</si>
  <si>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</si>
  <si>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</si>
  <si>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</si>
  <si>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</si>
  <si>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</si>
  <si>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</si>
  <si>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</si>
  <si>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</si>
  <si>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</si>
  <si>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</si>
  <si>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</si>
  <si>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</si>
  <si>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</si>
  <si>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</si>
  <si>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</si>
  <si>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</si>
  <si>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</si>
  <si>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</si>
  <si>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</si>
  <si>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</si>
  <si>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</si>
  <si>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</si>
  <si>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</si>
  <si>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</si>
  <si>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</si>
  <si>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</si>
  <si>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</si>
  <si>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</si>
  <si>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</si>
  <si>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</si>
  <si>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</si>
  <si>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</si>
  <si>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</si>
  <si>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</si>
  <si>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</si>
  <si>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</si>
  <si>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</si>
  <si>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</si>
  <si>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</si>
  <si>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</si>
  <si>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</si>
  <si>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</si>
  <si>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</si>
  <si>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</si>
  <si>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</si>
  <si>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</si>
  <si>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</si>
  <si>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</si>
  <si>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</si>
  <si>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</si>
  <si>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</si>
  <si>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</si>
  <si>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</si>
  <si>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</si>
  <si>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</si>
  <si>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</si>
  <si>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</si>
  <si>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</si>
  <si>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</si>
  <si>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</si>
  <si>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</si>
  <si>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</si>
  <si>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</si>
  <si>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</si>
  <si>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</si>
  <si>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</si>
  <si>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</si>
  <si>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</si>
  <si>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</si>
  <si>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</si>
  <si>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</si>
  <si>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</si>
  <si>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</si>
  <si>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</si>
  <si>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</si>
  <si>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</si>
  <si>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</si>
  <si>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</si>
  <si>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</si>
  <si>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</si>
  <si>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</si>
  <si>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</si>
  <si>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</si>
  <si>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</si>
  <si>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</si>
  <si>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</si>
  <si>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</si>
  <si>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</si>
  <si>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</si>
  <si>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</si>
  <si>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</si>
  <si>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</si>
  <si>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</si>
  <si>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</si>
  <si>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</si>
  <si>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</si>
  <si>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</si>
  <si>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</si>
  <si>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</si>
  <si>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</si>
  <si>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</si>
  <si>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</si>
  <si>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</si>
  <si>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</si>
  <si>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</si>
  <si>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</si>
  <si>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</si>
  <si>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</si>
  <si>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</si>
  <si>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</si>
  <si>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</si>
  <si>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</si>
  <si>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</si>
  <si>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</si>
  <si>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</si>
  <si>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</si>
  <si>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</si>
  <si>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</si>
  <si>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</si>
  <si>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</si>
  <si>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</si>
  <si>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</si>
  <si>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</si>
  <si>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</si>
  <si>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</si>
  <si>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</si>
  <si>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</si>
  <si>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</si>
  <si>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</si>
  <si>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</si>
  <si>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</si>
  <si>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</si>
  <si>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</si>
  <si>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</si>
  <si>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</si>
  <si>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</si>
  <si>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</si>
  <si>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</si>
  <si>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</si>
  <si>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</si>
  <si>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</si>
  <si>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</si>
  <si>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</si>
  <si>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</si>
  <si>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</si>
  <si>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</si>
  <si>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</si>
  <si>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</si>
  <si>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</si>
  <si>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</si>
  <si>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</si>
  <si>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</si>
  <si>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</si>
  <si>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</si>
  <si>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</si>
  <si>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</si>
  <si>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</si>
  <si>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</si>
  <si>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</si>
  <si>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</si>
  <si>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</si>
  <si>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</si>
  <si>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</si>
  <si>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</si>
  <si>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</si>
  <si>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</si>
  <si>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</si>
  <si>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</si>
  <si>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</si>
  <si>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</si>
  <si>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</si>
  <si>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</si>
  <si>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</si>
  <si>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</si>
  <si>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</si>
  <si>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</si>
  <si>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</si>
  <si>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</si>
  <si>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</si>
  <si>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</si>
  <si>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</si>
  <si>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</si>
  <si>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</si>
  <si>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</si>
  <si>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</si>
  <si>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</si>
  <si>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</si>
  <si>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</si>
  <si>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</si>
  <si>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</si>
  <si>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</si>
  <si>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</si>
  <si>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</si>
  <si>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</si>
  <si>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</si>
  <si>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</si>
  <si>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</si>
  <si>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</si>
  <si>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</si>
  <si>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</si>
  <si>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</si>
  <si>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</si>
  <si>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</si>
  <si>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</si>
  <si>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</si>
  <si>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</si>
  <si>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</si>
  <si>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</si>
  <si>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</si>
  <si>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</si>
  <si>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</si>
  <si>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</si>
  <si>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</si>
  <si>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</si>
  <si>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</si>
  <si>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</si>
  <si>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</si>
  <si>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</si>
  <si>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</si>
  <si>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</si>
  <si>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</si>
  <si>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</si>
  <si>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</si>
  <si>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</si>
  <si>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</si>
  <si>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</si>
  <si>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</si>
  <si>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</si>
  <si>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</si>
  <si>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</si>
  <si>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</si>
  <si>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</si>
  <si>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</si>
  <si>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</si>
  <si>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</si>
  <si>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</si>
  <si>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</si>
  <si>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</si>
  <si>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</si>
  <si>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</si>
  <si>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</si>
  <si>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</si>
  <si>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</si>
  <si>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</si>
  <si>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</si>
  <si>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</si>
  <si>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</si>
  <si>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</si>
  <si>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</si>
  <si>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</si>
  <si>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</si>
  <si>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</si>
  <si>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</si>
  <si>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</si>
  <si>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</si>
  <si>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</si>
  <si>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</si>
  <si>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</si>
  <si>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</si>
  <si>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</si>
  <si>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</si>
  <si>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</si>
  <si>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</si>
  <si>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</si>
  <si>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</si>
  <si>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</si>
  <si>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</si>
  <si>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</si>
  <si>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</si>
  <si>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</si>
  <si>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</si>
  <si>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</si>
  <si>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</si>
  <si>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</si>
  <si>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</si>
  <si>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</si>
  <si>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</si>
  <si>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</si>
  <si>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</si>
  <si>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</si>
  <si>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</si>
  <si>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</si>
  <si>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</si>
  <si>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</si>
  <si>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</si>
  <si>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</si>
  <si>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</si>
  <si>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</si>
  <si>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</si>
  <si>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</si>
  <si>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</si>
  <si>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</si>
  <si>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</si>
  <si>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</si>
  <si>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</si>
  <si>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</si>
  <si>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</si>
  <si>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</si>
  <si>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</si>
  <si>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</si>
  <si>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</si>
  <si>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</si>
  <si>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</si>
  <si>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</si>
  <si>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</si>
  <si>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</si>
  <si>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</si>
  <si>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</si>
  <si>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</si>
  <si>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</si>
  <si>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</si>
  <si>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</si>
  <si>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</si>
  <si>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</si>
  <si>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</si>
  <si>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</si>
  <si>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</si>
  <si>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</si>
  <si>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</si>
  <si>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</si>
  <si>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</si>
  <si>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</si>
  <si>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</si>
  <si>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</si>
  <si>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</si>
  <si>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</si>
  <si>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</si>
  <si>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</si>
  <si>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</si>
  <si>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</si>
  <si>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</si>
  <si>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</si>
  <si>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</si>
  <si>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</si>
  <si>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</si>
  <si>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</si>
  <si>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</si>
  <si>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</si>
  <si>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</si>
  <si>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</si>
  <si>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</si>
  <si>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</si>
  <si>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</si>
  <si>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</si>
  <si>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</si>
  <si>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</si>
  <si>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</si>
  <si>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</si>
  <si>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</si>
  <si>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</si>
  <si>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</si>
  <si>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</si>
  <si>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</si>
  <si>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</si>
  <si>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</si>
  <si>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</si>
  <si>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</si>
  <si>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</si>
  <si>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</si>
  <si>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</si>
  <si>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</si>
  <si>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</si>
  <si>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</si>
  <si>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</si>
  <si>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</si>
  <si>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</si>
  <si>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</si>
  <si>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</si>
  <si>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</si>
  <si>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</si>
  <si>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</si>
  <si>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</si>
  <si>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</si>
  <si>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</si>
  <si>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</si>
  <si>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</si>
  <si>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</si>
  <si>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</si>
  <si>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</si>
  <si>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</si>
  <si>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</si>
  <si>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</si>
  <si>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</si>
  <si>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</si>
  <si>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</si>
  <si>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</si>
  <si>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</si>
  <si>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</si>
  <si>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</si>
  <si>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</si>
  <si>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</si>
  <si>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</si>
  <si>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</si>
  <si>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</si>
  <si>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</si>
  <si>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</si>
  <si>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</si>
  <si>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</si>
  <si>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</si>
  <si>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</si>
  <si>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</si>
  <si>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</si>
  <si>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</si>
  <si>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</si>
  <si>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</si>
  <si>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</si>
  <si>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</si>
  <si>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</si>
  <si>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</si>
  <si>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</si>
  <si>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</si>
  <si>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</si>
  <si>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</si>
  <si>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</si>
  <si>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</si>
  <si>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</si>
  <si>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</si>
  <si>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</si>
  <si>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</si>
  <si>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</si>
  <si>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</si>
  <si>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</si>
  <si>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</si>
  <si>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</si>
  <si>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</si>
  <si>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</si>
  <si>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</si>
  <si>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</si>
  <si>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</si>
  <si>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</si>
  <si>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</si>
  <si>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</si>
  <si>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</si>
  <si>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</si>
  <si>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</si>
  <si>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</si>
  <si>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</si>
  <si>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</si>
  <si>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</si>
  <si>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</si>
  <si>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</si>
  <si>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</si>
  <si>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</si>
  <si>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</si>
  <si>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</si>
  <si>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</si>
  <si>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</si>
  <si>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</si>
  <si>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</si>
  <si>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</si>
  <si>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</si>
  <si>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</si>
  <si>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</si>
  <si>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</si>
  <si>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</si>
  <si>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</si>
  <si>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</si>
  <si>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</si>
  <si>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</si>
  <si>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</si>
  <si>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</si>
  <si>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</si>
  <si>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</si>
  <si>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</si>
  <si>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</si>
  <si>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</si>
  <si>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</si>
  <si>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</si>
  <si>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</si>
  <si>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</si>
  <si>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</si>
  <si>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</si>
  <si>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</si>
  <si>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</si>
  <si>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</si>
  <si>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</si>
  <si>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</si>
  <si>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</si>
  <si>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</si>
  <si>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</si>
  <si>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</si>
  <si>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</si>
  <si>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</si>
  <si>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</si>
  <si>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</si>
  <si>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</si>
  <si>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</si>
  <si>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</si>
  <si>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</si>
  <si>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</si>
  <si>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</si>
  <si>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</si>
  <si>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</si>
  <si>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</si>
  <si>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</si>
  <si>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</si>
  <si>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</si>
  <si>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</si>
  <si>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</si>
  <si>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</si>
  <si>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</si>
  <si>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</si>
  <si>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</si>
  <si>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</si>
  <si>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</si>
  <si>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</si>
  <si>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</si>
  <si>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</si>
  <si>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</si>
  <si>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</si>
  <si>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</si>
  <si>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</si>
  <si>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</si>
  <si>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</si>
  <si>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</si>
  <si>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</si>
  <si>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</si>
  <si>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</si>
  <si>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</si>
  <si>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</si>
  <si>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</si>
  <si>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</si>
  <si>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</si>
  <si>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</si>
  <si>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</si>
  <si>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</si>
  <si>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</si>
  <si>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</si>
  <si>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</si>
  <si>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</si>
  <si>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</si>
  <si>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</si>
  <si>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</si>
  <si>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</si>
  <si>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</si>
  <si>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</si>
  <si>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</si>
  <si>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</si>
  <si>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</si>
  <si>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</si>
  <si>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</si>
  <si>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</si>
  <si>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</si>
  <si>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</si>
  <si>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</si>
  <si>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</si>
  <si>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</si>
  <si>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</si>
  <si>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</si>
  <si>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</si>
  <si>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</si>
  <si>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</si>
  <si>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</si>
  <si>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</si>
  <si>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</si>
  <si>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</si>
  <si>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</si>
  <si>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</si>
  <si>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</si>
  <si>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</si>
  <si>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</si>
  <si>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</si>
  <si>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</si>
  <si>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</si>
  <si>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</si>
  <si>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</si>
  <si>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</si>
  <si>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</si>
  <si>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</si>
  <si>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</si>
  <si>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</si>
  <si>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</si>
  <si>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</si>
  <si>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</si>
  <si>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</si>
  <si>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</si>
  <si>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</si>
  <si>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</si>
  <si>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</si>
  <si>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</si>
  <si>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</si>
  <si>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</si>
  <si>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</si>
  <si>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</si>
  <si>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</si>
  <si>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</si>
  <si>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</si>
  <si>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</si>
  <si>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</si>
  <si>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</si>
  <si>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</si>
  <si>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</si>
  <si>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</si>
  <si>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</si>
  <si>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</si>
  <si>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</si>
  <si>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</si>
  <si>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</si>
  <si>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</si>
  <si>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</si>
  <si>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</si>
  <si>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</si>
  <si>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</si>
  <si>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</si>
  <si>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</si>
  <si>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</si>
  <si>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</si>
  <si>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</si>
  <si>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</si>
  <si>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</si>
  <si>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</si>
  <si>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</si>
  <si>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</si>
  <si>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</si>
  <si>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</si>
  <si>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</si>
  <si>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</si>
  <si>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</si>
  <si>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</si>
  <si>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</si>
  <si>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</si>
  <si>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</si>
  <si>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</si>
  <si>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</si>
  <si>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</si>
  <si>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</si>
  <si>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</si>
  <si>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</si>
  <si>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</si>
  <si>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</si>
  <si>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</si>
  <si>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</si>
  <si>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</si>
  <si>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</si>
  <si>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</si>
  <si>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</si>
  <si>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</si>
  <si>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</si>
  <si>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</si>
  <si>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</si>
  <si>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</si>
  <si>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</si>
  <si>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</si>
  <si>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</si>
  <si>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</si>
  <si>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</si>
  <si>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</si>
  <si>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</si>
  <si>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</si>
  <si>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</si>
  <si>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</si>
  <si>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</si>
  <si>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</si>
  <si>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</si>
  <si>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</si>
  <si>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</si>
  <si>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</si>
  <si>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</si>
  <si>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</si>
  <si>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</si>
  <si>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</si>
  <si>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</si>
  <si>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</si>
  <si>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</si>
  <si>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</si>
  <si>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</si>
  <si>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</si>
  <si>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</si>
  <si>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</si>
  <si>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</si>
  <si>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</si>
  <si>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</si>
  <si>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</si>
  <si>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</si>
  <si>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</si>
  <si>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</si>
  <si>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</si>
  <si>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</si>
  <si>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</si>
  <si>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</si>
  <si>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</si>
  <si>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</si>
  <si>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</si>
  <si>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</si>
  <si>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</si>
  <si>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</si>
  <si>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</si>
  <si>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</si>
  <si>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</si>
  <si>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</si>
  <si>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</si>
  <si>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</si>
  <si>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</si>
  <si>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</si>
  <si>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</si>
  <si>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</si>
  <si>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</si>
  <si>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</si>
  <si>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</si>
  <si>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</si>
  <si>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</si>
  <si>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</si>
  <si>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</si>
  <si>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</si>
  <si>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</si>
  <si>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</si>
  <si>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</si>
  <si>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</si>
  <si>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</si>
  <si>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</si>
  <si>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</si>
  <si>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</si>
  <si>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</si>
  <si>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</si>
  <si>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</si>
  <si>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</si>
  <si>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</si>
  <si>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</si>
  <si>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</si>
  <si>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</si>
  <si>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</si>
  <si>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</si>
  <si>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</si>
  <si>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</si>
  <si>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</si>
  <si>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</si>
  <si>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</si>
  <si>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</si>
  <si>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</si>
  <si>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</si>
  <si>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</si>
  <si>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</si>
  <si>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</si>
  <si>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</si>
  <si>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</si>
  <si>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</si>
  <si>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</si>
  <si>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</si>
  <si>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</si>
  <si>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</si>
  <si>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</si>
  <si>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</si>
  <si>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</si>
  <si>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</si>
  <si>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</si>
  <si>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</si>
  <si>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</si>
  <si>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</si>
  <si>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</si>
  <si>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</si>
  <si>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</si>
  <si>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</si>
  <si>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</si>
  <si>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</si>
  <si>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</si>
  <si>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</si>
  <si>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</si>
  <si>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</si>
  <si>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</si>
  <si>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</si>
  <si>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</si>
  <si>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</si>
  <si>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</si>
  <si>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</si>
  <si>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</si>
  <si>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</si>
  <si>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</si>
  <si>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</si>
  <si>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</si>
  <si>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</si>
  <si>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</si>
  <si>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</si>
  <si>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</si>
  <si>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</si>
  <si>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</si>
  <si>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</si>
  <si>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</si>
  <si>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</si>
  <si>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</si>
  <si>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</si>
  <si>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</si>
  <si>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</si>
  <si>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</si>
  <si>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</si>
  <si>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</si>
  <si>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</si>
  <si>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</si>
  <si>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</si>
  <si>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</si>
  <si>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</si>
  <si>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</si>
  <si>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</si>
  <si>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</si>
  <si>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</si>
  <si>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</si>
  <si>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</si>
  <si>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</si>
  <si>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</si>
  <si>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</si>
  <si>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</si>
  <si>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</si>
  <si>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</si>
  <si>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</si>
  <si>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</si>
  <si>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</si>
  <si>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</si>
  <si>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</si>
  <si>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</si>
  <si>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</si>
  <si>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</si>
  <si>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</si>
  <si>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</si>
  <si>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</si>
  <si>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</si>
  <si>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</si>
  <si>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</si>
  <si>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</si>
  <si>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</si>
  <si>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</si>
  <si>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</si>
  <si>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</si>
  <si>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</si>
  <si>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</si>
  <si>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</si>
  <si>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</si>
  <si>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</si>
  <si>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</si>
  <si>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</si>
  <si>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</si>
  <si>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</si>
  <si>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</si>
  <si>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</si>
  <si>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</si>
  <si>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</si>
  <si>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</si>
  <si>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</si>
  <si>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</si>
  <si>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</si>
  <si>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</si>
  <si>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</si>
  <si>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</si>
  <si>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</si>
  <si>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</si>
  <si>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</si>
  <si>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</si>
  <si>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</si>
  <si>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</si>
  <si>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</si>
  <si>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</si>
  <si>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</si>
  <si>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</si>
  <si>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</si>
  <si>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</si>
  <si>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</si>
  <si>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</si>
  <si>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</si>
  <si>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</si>
  <si>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</si>
  <si>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</si>
  <si>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</si>
  <si>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</si>
  <si>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</si>
  <si>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</si>
  <si>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</si>
  <si>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</si>
  <si>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</si>
  <si>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</si>
  <si>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</si>
  <si>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</si>
  <si>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</si>
  <si>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</si>
  <si>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</si>
  <si>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</si>
  <si>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</si>
  <si>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</si>
  <si>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</si>
  <si>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</si>
  <si>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</si>
  <si>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</si>
  <si>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</si>
  <si>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</si>
  <si>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</si>
  <si>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</si>
  <si>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</si>
  <si>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</si>
  <si>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</si>
  <si>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</si>
  <si>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</si>
  <si>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</si>
  <si>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</si>
  <si>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</si>
  <si>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</si>
  <si>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</si>
  <si>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</si>
  <si>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</si>
  <si>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</si>
  <si>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</si>
  <si>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</si>
  <si>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</si>
  <si>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</si>
  <si>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</si>
  <si>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</si>
  <si>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</si>
  <si>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</si>
  <si>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</si>
  <si>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</si>
  <si>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</si>
  <si>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</si>
  <si>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</si>
  <si>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</si>
  <si>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</si>
  <si>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</si>
  <si>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</si>
  <si>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</si>
  <si>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</si>
  <si>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</si>
  <si>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</si>
  <si>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</si>
  <si>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</si>
  <si>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</si>
  <si>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</si>
  <si>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</si>
  <si>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</si>
  <si>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</si>
  <si>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</si>
  <si>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</si>
  <si>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</si>
  <si>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</si>
  <si>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</si>
  <si>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</si>
  <si>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</si>
  <si>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</si>
  <si>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</si>
  <si>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</si>
  <si>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</si>
  <si>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</si>
  <si>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</si>
  <si>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</si>
  <si>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</si>
  <si>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</si>
  <si>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</si>
  <si>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</si>
  <si>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</si>
  <si>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</si>
  <si>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</si>
  <si>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</si>
  <si>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</si>
  <si>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</si>
  <si>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</si>
  <si>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</si>
  <si>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</si>
  <si>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</si>
  <si>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</si>
  <si>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</si>
  <si>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</si>
  <si>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</si>
  <si>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</si>
  <si>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</si>
  <si>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</si>
  <si>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</si>
  <si>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</si>
  <si>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</si>
  <si>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</si>
  <si>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</si>
  <si>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</si>
  <si>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</si>
  <si>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</si>
  <si>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</si>
  <si>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</si>
  <si>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</si>
  <si>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</si>
  <si>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</si>
  <si>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</si>
  <si>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</si>
  <si>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</si>
  <si>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</si>
  <si>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</si>
  <si>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</si>
  <si>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</si>
  <si>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</si>
  <si>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</si>
  <si>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</si>
  <si>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</si>
  <si>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</si>
  <si>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</si>
  <si>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</si>
  <si>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</si>
  <si>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</si>
  <si>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</si>
  <si>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</si>
  <si>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</si>
  <si>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</si>
  <si>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</si>
  <si>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</si>
  <si>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</si>
  <si>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</si>
  <si>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</si>
  <si>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</si>
  <si>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</si>
  <si>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</si>
  <si>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</si>
  <si>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</si>
  <si>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</si>
  <si>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</si>
  <si>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</si>
  <si>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</si>
  <si>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</si>
  <si>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</si>
  <si>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</si>
  <si>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</si>
  <si>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</si>
  <si>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</si>
  <si>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</si>
  <si>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</si>
  <si>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</si>
  <si>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</si>
  <si>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</si>
  <si>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</si>
  <si>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</si>
  <si>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</si>
  <si>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</si>
  <si>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</si>
  <si>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</si>
  <si>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</si>
  <si>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</si>
  <si>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</si>
  <si>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</si>
  <si>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</si>
  <si>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</si>
  <si>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</si>
  <si>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</si>
  <si>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</si>
  <si>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</si>
  <si>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</si>
  <si>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</si>
  <si>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</si>
  <si>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</si>
  <si>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</si>
  <si>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</si>
  <si>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</si>
  <si>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</si>
  <si>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</si>
  <si>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</si>
  <si>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</si>
  <si>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</si>
  <si>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</si>
  <si>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</si>
  <si>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</si>
  <si>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</si>
  <si>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</si>
  <si>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</si>
  <si>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</si>
  <si>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</si>
  <si>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</si>
  <si>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</si>
  <si>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</si>
  <si>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</si>
  <si>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</si>
  <si>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</si>
  <si>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</si>
  <si>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</si>
  <si>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</si>
  <si>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</si>
  <si>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</si>
  <si>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</si>
  <si>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</si>
  <si>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</si>
  <si>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</si>
  <si>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</si>
  <si>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</si>
  <si>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</si>
  <si>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</si>
  <si>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</si>
  <si>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</si>
  <si>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</si>
  <si>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</si>
  <si>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</si>
  <si>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</si>
  <si>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</si>
  <si>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</si>
  <si>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</si>
  <si>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</si>
  <si>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</si>
  <si>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</si>
  <si>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</si>
  <si>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</si>
  <si>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</si>
  <si>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</si>
  <si>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</si>
  <si>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</si>
  <si>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</si>
  <si>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</si>
  <si>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</si>
  <si>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</si>
  <si>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</si>
  <si>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</si>
  <si>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</si>
  <si>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</si>
  <si>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</si>
  <si>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</si>
  <si>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</si>
  <si>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</si>
  <si>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</si>
  <si>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</si>
  <si>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</si>
  <si>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</si>
  <si>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</si>
  <si>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</si>
  <si>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</si>
  <si>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</si>
  <si>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</si>
  <si>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</si>
  <si>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</si>
  <si>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</si>
  <si>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</si>
  <si>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</si>
  <si>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</si>
  <si>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</si>
  <si>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</si>
  <si>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</si>
  <si>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</si>
  <si>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</si>
  <si>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</si>
  <si>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</si>
  <si>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</si>
  <si>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</si>
  <si>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</si>
  <si>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</si>
  <si>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</si>
  <si>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</si>
  <si>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</si>
  <si>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</si>
  <si>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</si>
  <si>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</si>
  <si>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</si>
  <si>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</si>
  <si>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</si>
  <si>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</si>
  <si>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</si>
  <si>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</si>
  <si>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</si>
  <si>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</si>
  <si>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</si>
  <si>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</si>
  <si>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</si>
  <si>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</si>
  <si>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</si>
  <si>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</si>
  <si>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</si>
  <si>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</si>
  <si>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</si>
  <si>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</si>
  <si>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</si>
  <si>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</si>
  <si>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</si>
  <si>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</si>
  <si>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</si>
  <si>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</si>
  <si>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</si>
  <si>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</si>
  <si>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</si>
  <si>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</si>
  <si>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</si>
  <si>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</si>
  <si>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</si>
  <si>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</si>
  <si>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</si>
  <si>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</si>
  <si>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</si>
  <si>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</si>
  <si>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</si>
  <si>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</si>
  <si>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</si>
  <si>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</si>
  <si>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</si>
  <si>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</si>
  <si>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</si>
  <si>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</si>
  <si>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</si>
  <si>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</si>
  <si>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</si>
  <si>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</si>
  <si>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</si>
  <si>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</si>
  <si>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</si>
  <si>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</si>
  <si>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</si>
  <si>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</si>
  <si>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</si>
  <si>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</si>
  <si>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</si>
  <si>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</si>
  <si>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</si>
  <si>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</si>
  <si>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</si>
  <si>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</si>
  <si>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</si>
  <si>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</si>
  <si>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</si>
  <si>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</si>
  <si>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</si>
  <si>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</si>
  <si>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</si>
  <si>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</si>
  <si>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</si>
  <si>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</si>
  <si>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</si>
  <si>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</si>
  <si>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</si>
  <si>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</si>
  <si>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</si>
  <si>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</si>
  <si>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</si>
  <si>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</si>
  <si>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</si>
  <si>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</si>
  <si>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</si>
  <si>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</si>
  <si>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</si>
  <si>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</si>
  <si>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</si>
  <si>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</si>
  <si>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</si>
  <si>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</si>
  <si>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</si>
  <si>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</si>
  <si>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</si>
  <si>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</si>
  <si>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</si>
  <si>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</si>
  <si>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</si>
  <si>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</si>
  <si>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</si>
  <si>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</si>
  <si>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</si>
  <si>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</si>
  <si>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</si>
  <si>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</si>
  <si>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</si>
  <si>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</si>
  <si>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</si>
  <si>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</si>
  <si>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</si>
  <si>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</si>
  <si>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</si>
  <si>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</si>
  <si>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</si>
  <si>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</si>
  <si>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</si>
  <si>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</si>
  <si>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</si>
  <si>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</si>
  <si>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</si>
  <si>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</si>
  <si>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</si>
  <si>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</si>
  <si>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</si>
  <si>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</si>
  <si>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</si>
  <si>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</si>
  <si>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</si>
  <si>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</si>
  <si>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</si>
  <si>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</si>
  <si>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</si>
  <si>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</si>
  <si>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</si>
  <si>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</si>
  <si>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</si>
  <si>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</si>
  <si>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</si>
  <si>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</si>
  <si>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</si>
  <si>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</si>
  <si>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</si>
  <si>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</si>
  <si>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</si>
  <si>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</si>
  <si>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</si>
  <si>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</si>
  <si>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</si>
  <si>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</si>
  <si>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</si>
  <si>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</si>
  <si>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</si>
  <si>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</si>
  <si>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</si>
  <si>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</si>
  <si>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</si>
  <si>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</si>
  <si>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</si>
  <si>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</si>
  <si>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</si>
  <si>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</si>
  <si>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</si>
  <si>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</si>
  <si>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</si>
  <si>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</si>
  <si>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</si>
  <si>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</si>
  <si>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</si>
  <si>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</si>
  <si>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</si>
  <si>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</si>
  <si>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</si>
  <si>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</si>
  <si>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</si>
  <si>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</si>
  <si>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</si>
  <si>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</si>
  <si>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</si>
  <si>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</si>
  <si>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</si>
  <si>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</si>
  <si>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</si>
  <si>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</si>
  <si>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</si>
  <si>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</si>
  <si>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</si>
  <si>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</si>
  <si>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</si>
  <si>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</si>
  <si>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</si>
  <si>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</si>
  <si>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</si>
  <si>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</si>
  <si>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</si>
  <si>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</si>
  <si>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</si>
  <si>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</si>
  <si>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</si>
  <si>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</si>
  <si>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</si>
  <si>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</si>
  <si>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</si>
  <si>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</si>
  <si>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</si>
  <si>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</si>
  <si>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</si>
  <si>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</si>
  <si>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</si>
  <si>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</si>
  <si>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</si>
  <si>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</si>
  <si>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</si>
  <si>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</si>
  <si>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</si>
  <si>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</si>
  <si>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</si>
  <si>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</si>
  <si>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</si>
  <si>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</si>
  <si>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</si>
  <si>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</si>
  <si>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</si>
  <si>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</si>
  <si>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</si>
  <si>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</si>
  <si>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</si>
  <si>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</si>
  <si>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</si>
  <si>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</si>
  <si>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</si>
  <si>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</si>
  <si>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</si>
  <si>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</si>
  <si>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</si>
  <si>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</si>
  <si>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</si>
  <si>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</si>
  <si>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</si>
  <si>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</si>
  <si>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</si>
  <si>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</si>
  <si>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</si>
  <si>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</si>
  <si>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</si>
  <si>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</si>
  <si>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</si>
  <si>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</si>
  <si>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</si>
  <si>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</si>
  <si>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</si>
  <si>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</si>
  <si>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</si>
  <si>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</si>
  <si>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</si>
  <si>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</si>
  <si>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</si>
  <si>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</si>
  <si>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</si>
  <si>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</si>
  <si>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</si>
  <si>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</si>
  <si>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</si>
  <si>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</si>
  <si>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</si>
  <si>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</si>
  <si>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</si>
  <si>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</si>
  <si>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</si>
  <si>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</si>
  <si>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</si>
  <si>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</si>
  <si>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</si>
  <si>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</si>
  <si>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</si>
  <si>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</si>
  <si>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</si>
  <si>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</si>
  <si>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</si>
  <si>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</si>
  <si>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</si>
  <si>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</si>
  <si>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</si>
  <si>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</si>
  <si>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</si>
  <si>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</si>
  <si>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</si>
  <si>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</si>
  <si>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</si>
  <si>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</si>
  <si>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</si>
  <si>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</si>
  <si>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</si>
  <si>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</si>
  <si>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</si>
  <si>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</si>
  <si>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</si>
  <si>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</si>
  <si>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</si>
  <si>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</si>
  <si>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</si>
  <si>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</si>
  <si>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</si>
  <si>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</si>
  <si>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</si>
  <si>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</si>
  <si>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</si>
  <si>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</si>
  <si>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</si>
  <si>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</si>
  <si>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</si>
  <si>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</si>
  <si>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</si>
  <si>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</si>
  <si>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</si>
  <si>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</si>
  <si>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</si>
  <si>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</si>
  <si>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</si>
  <si>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</si>
  <si>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</si>
  <si>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</si>
  <si>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</si>
  <si>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</si>
  <si>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</si>
  <si>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</si>
  <si>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</si>
  <si>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</si>
  <si>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</si>
  <si>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</si>
  <si>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</si>
  <si>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</si>
  <si>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</si>
  <si>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</si>
  <si>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</si>
  <si>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</si>
  <si>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</si>
  <si>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</si>
  <si>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</si>
  <si>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</si>
  <si>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</si>
  <si>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</si>
  <si>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</si>
  <si>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</si>
  <si>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</si>
  <si>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</si>
  <si>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</si>
  <si>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</si>
  <si>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</si>
  <si>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</si>
  <si>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</si>
  <si>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</si>
  <si>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</si>
  <si>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</si>
  <si>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</si>
  <si>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</si>
  <si>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</si>
  <si>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</si>
  <si>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</si>
  <si>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</si>
  <si>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</si>
  <si>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</si>
  <si>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</si>
  <si>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</si>
  <si>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</si>
  <si>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</si>
  <si>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</si>
  <si>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</si>
  <si>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</si>
  <si>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</si>
  <si>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</si>
  <si>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</si>
  <si>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</si>
  <si>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</si>
  <si>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</si>
  <si>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</si>
  <si>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</si>
  <si>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</si>
  <si>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</si>
  <si>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</si>
  <si>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</si>
  <si>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</si>
  <si>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</si>
  <si>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</si>
  <si>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</si>
  <si>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</si>
  <si>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</si>
  <si>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</si>
  <si>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</si>
  <si>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</si>
  <si>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</si>
  <si>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</si>
  <si>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</si>
  <si>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</si>
  <si>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</si>
  <si>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</si>
  <si>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</si>
  <si>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</si>
  <si>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</si>
  <si>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</si>
  <si>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</si>
  <si>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</si>
  <si>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</si>
  <si>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</si>
  <si>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</si>
  <si>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</si>
  <si>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</si>
  <si>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</si>
  <si>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</si>
  <si>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</si>
  <si>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</si>
  <si>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</si>
  <si>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</si>
  <si>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</si>
  <si>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</si>
  <si>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</si>
  <si>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</si>
  <si>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</si>
  <si>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</si>
  <si>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</si>
  <si>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</si>
  <si>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</si>
  <si>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</si>
  <si>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</si>
  <si>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</si>
  <si>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</si>
  <si>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</si>
  <si>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</si>
  <si>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</si>
  <si>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</si>
  <si>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</si>
  <si>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</si>
  <si>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</si>
  <si>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</si>
  <si>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</si>
  <si>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</si>
  <si>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</si>
  <si>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</si>
  <si>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</si>
  <si>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</si>
  <si>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</si>
  <si>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</si>
  <si>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</si>
  <si>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</si>
  <si>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</si>
  <si>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</si>
  <si>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</si>
  <si>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</si>
  <si>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</si>
  <si>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</si>
  <si>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</si>
  <si>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</si>
  <si>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</si>
  <si>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</si>
  <si>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</si>
  <si>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</si>
  <si>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</si>
  <si>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</si>
  <si>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</si>
  <si>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</si>
  <si>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</si>
  <si>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</si>
  <si>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</si>
  <si>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</si>
  <si>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</si>
  <si>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</si>
  <si>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</si>
  <si>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</si>
  <si>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</si>
  <si>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</si>
  <si>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</si>
  <si>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</si>
  <si>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</si>
  <si>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</si>
  <si>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</si>
  <si>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</si>
  <si>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</si>
  <si>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</si>
  <si>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</si>
  <si>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</si>
  <si>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</si>
  <si>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</si>
  <si>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</si>
  <si>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</si>
  <si>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</si>
  <si>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</si>
  <si>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</si>
  <si>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</si>
  <si>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</si>
  <si>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</si>
  <si>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</si>
  <si>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</si>
  <si>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</si>
  <si>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</si>
  <si>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</si>
  <si>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</si>
  <si>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</si>
  <si>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</si>
  <si>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</si>
  <si>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</si>
  <si>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</si>
  <si>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</si>
  <si>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</si>
  <si>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</si>
  <si>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</si>
  <si>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</si>
  <si>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</si>
  <si>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</si>
  <si>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</si>
  <si>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</si>
  <si>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</si>
  <si>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</si>
  <si>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</si>
  <si>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</si>
  <si>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</si>
  <si>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</si>
  <si>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</si>
  <si>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</si>
  <si>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</si>
  <si>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</si>
  <si>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</si>
  <si>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</si>
  <si>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</si>
  <si>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</si>
  <si>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</si>
  <si>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</si>
  <si>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</si>
  <si>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</si>
  <si>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</si>
  <si>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</si>
  <si>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</si>
  <si>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</si>
  <si>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</si>
  <si>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</si>
  <si>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</si>
  <si>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</si>
  <si>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</si>
  <si>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</si>
  <si>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</si>
  <si>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</si>
  <si>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</si>
  <si>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</si>
  <si>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</si>
  <si>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</si>
  <si>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</si>
  <si>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</si>
  <si>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</si>
  <si>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</si>
  <si>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</si>
  <si>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</si>
  <si>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</si>
  <si>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</si>
  <si>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</si>
  <si>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</si>
  <si>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</si>
  <si>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</si>
  <si>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</si>
  <si>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</si>
  <si>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</si>
  <si>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</si>
  <si>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</si>
  <si>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</si>
  <si>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</si>
  <si>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</si>
  <si>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</si>
  <si>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</si>
  <si>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</si>
  <si>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</si>
  <si>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</si>
  <si>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</si>
  <si>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</si>
  <si>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</si>
  <si>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</si>
  <si>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</si>
  <si>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</si>
  <si>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</si>
  <si>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</si>
  <si>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</si>
  <si>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</si>
  <si>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</si>
  <si>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</si>
  <si>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</si>
  <si>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</si>
  <si>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</si>
  <si>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</si>
  <si>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</si>
  <si>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</si>
  <si>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</si>
  <si>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</si>
  <si>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</si>
  <si>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</si>
  <si>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</si>
  <si>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</si>
  <si>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</si>
  <si>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</si>
  <si>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</si>
  <si>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</si>
  <si>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</si>
  <si>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</si>
  <si>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</si>
  <si>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</si>
  <si>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</si>
  <si>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</si>
  <si>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</si>
  <si>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</si>
  <si>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</si>
  <si>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</si>
  <si>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</si>
  <si>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</si>
  <si>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</si>
  <si>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</si>
  <si>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</si>
  <si>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</si>
  <si>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</si>
  <si>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</si>
  <si>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</si>
  <si>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</si>
  <si>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</si>
  <si>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</si>
  <si>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</si>
  <si>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</si>
  <si>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</si>
  <si>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</si>
  <si>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</si>
  <si>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</si>
  <si>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</si>
  <si>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</si>
  <si>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</si>
  <si>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</si>
  <si>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</si>
  <si>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</si>
  <si>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</si>
  <si>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</si>
  <si>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</si>
  <si>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</si>
  <si>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</si>
  <si>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</si>
  <si>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</si>
  <si>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</si>
  <si>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</si>
  <si>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</si>
  <si>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</si>
  <si>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</si>
  <si>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</si>
  <si>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</si>
  <si>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</si>
  <si>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</si>
  <si>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</si>
  <si>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</si>
  <si>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</si>
  <si>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</si>
  <si>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</si>
  <si>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</si>
  <si>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</si>
  <si>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</si>
  <si>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</si>
  <si>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</si>
  <si>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</si>
  <si>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</si>
  <si>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</si>
  <si>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</si>
  <si>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</si>
  <si>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</si>
  <si>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</si>
  <si>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</si>
  <si>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</si>
  <si>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</si>
  <si>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</si>
  <si>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</si>
  <si>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</si>
  <si>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</si>
  <si>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</si>
  <si>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</si>
  <si>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</si>
  <si>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</si>
  <si>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</si>
  <si>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</si>
  <si>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</si>
  <si>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</si>
  <si>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</si>
  <si>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</si>
  <si>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</si>
  <si>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</si>
  <si>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</si>
  <si>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</si>
  <si>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</si>
  <si>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</si>
  <si>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</si>
  <si>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</si>
  <si>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</si>
  <si>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</si>
  <si>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</si>
  <si>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</si>
  <si>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</si>
  <si>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</si>
  <si>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</si>
  <si>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</si>
  <si>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</si>
  <si>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</si>
  <si>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</si>
  <si>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</si>
  <si>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</si>
  <si>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</si>
  <si>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</si>
  <si>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</si>
  <si>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</si>
  <si>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</si>
  <si>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</si>
  <si>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</si>
  <si>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</si>
  <si>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</si>
  <si>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</si>
  <si>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</si>
  <si>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</si>
  <si>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</si>
  <si>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</si>
  <si>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</si>
  <si>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</si>
  <si>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</si>
  <si>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</si>
  <si>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</si>
  <si>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</si>
  <si>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</si>
  <si>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</si>
  <si>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</si>
  <si>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</si>
  <si>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</si>
  <si>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</si>
  <si>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</si>
  <si>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</si>
  <si>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</si>
  <si>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</si>
  <si>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</si>
  <si>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</si>
  <si>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</si>
  <si>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</si>
  <si>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</si>
  <si>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</si>
  <si>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</si>
  <si>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</si>
  <si>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</si>
  <si>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</si>
  <si>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</si>
  <si>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</si>
  <si>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</si>
  <si>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</si>
  <si>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</si>
  <si>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</si>
  <si>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</si>
  <si>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</si>
  <si>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</si>
  <si>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</si>
  <si>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</si>
  <si>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</si>
  <si>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</si>
  <si>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</si>
  <si>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</si>
  <si>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</si>
  <si>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</si>
  <si>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</si>
  <si>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</si>
  <si>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</si>
  <si>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</si>
  <si>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</si>
  <si>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</si>
  <si>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</si>
  <si>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</si>
  <si>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</si>
  <si>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</si>
  <si>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</si>
  <si>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</si>
  <si>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</si>
  <si>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</si>
  <si>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</si>
  <si>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</si>
  <si>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</si>
  <si>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</si>
  <si>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</si>
  <si>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</si>
  <si>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</si>
  <si>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</si>
  <si>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</si>
  <si>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</si>
  <si>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</si>
  <si>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</si>
  <si>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</si>
  <si>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</si>
  <si>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</si>
  <si>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</si>
  <si>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</si>
  <si>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</si>
  <si>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</si>
  <si>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</si>
  <si>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</si>
  <si>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</si>
  <si>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</si>
  <si>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</si>
  <si>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</si>
  <si>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</si>
  <si>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</si>
  <si>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</si>
  <si>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</si>
  <si>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</si>
  <si>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</si>
  <si>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</si>
  <si>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</si>
  <si>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</si>
  <si>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</si>
  <si>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</si>
  <si>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</si>
  <si>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</si>
  <si>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</si>
  <si>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</si>
  <si>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</si>
  <si>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</si>
  <si>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</si>
  <si>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</si>
  <si>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</si>
  <si>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</si>
  <si>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</si>
  <si>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</si>
  <si>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</si>
  <si>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</si>
  <si>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</si>
  <si>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</si>
  <si>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</si>
  <si>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</si>
  <si>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</si>
  <si>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</si>
  <si>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</si>
  <si>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</si>
  <si>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</si>
  <si>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</si>
  <si>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</si>
  <si>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</si>
  <si>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</si>
  <si>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</si>
  <si>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</si>
  <si>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</si>
  <si>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</si>
  <si>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</si>
  <si>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</si>
  <si>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</si>
  <si>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</si>
  <si>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</si>
  <si>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</si>
  <si>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</si>
  <si>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</si>
  <si>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</si>
  <si>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</si>
  <si>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</si>
  <si>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</si>
  <si>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</si>
  <si>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</si>
  <si>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</si>
  <si>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</si>
  <si>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</si>
  <si>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</si>
  <si>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</si>
  <si>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</si>
  <si>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</si>
  <si>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</si>
  <si>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</si>
  <si>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</si>
  <si>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</si>
  <si>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</si>
  <si>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</si>
  <si>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</si>
  <si>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</si>
  <si>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</si>
  <si>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</si>
  <si>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</si>
  <si>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</si>
  <si>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</si>
  <si>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</si>
  <si>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</si>
  <si>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</si>
  <si>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</si>
  <si>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</si>
  <si>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</si>
  <si>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</si>
  <si>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</si>
  <si>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</si>
  <si>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</si>
  <si>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</si>
  <si>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</si>
  <si>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</si>
  <si>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</si>
  <si>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</si>
  <si>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</si>
  <si>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</si>
  <si>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</si>
  <si>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</si>
  <si>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</si>
  <si>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</si>
  <si>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</si>
  <si>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</si>
  <si>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</si>
  <si>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</si>
  <si>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</si>
  <si>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</si>
  <si>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</si>
  <si>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</si>
  <si>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</si>
  <si>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</si>
  <si>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</si>
  <si>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</si>
  <si>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</si>
  <si>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</si>
  <si>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</si>
  <si>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</si>
  <si>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</si>
  <si>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</si>
  <si>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</si>
  <si>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</si>
  <si>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</si>
  <si>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</si>
  <si>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</si>
  <si>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</si>
  <si>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</si>
  <si>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</si>
  <si>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</si>
  <si>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</si>
  <si>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</si>
  <si>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</si>
  <si>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</si>
  <si>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</si>
  <si>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</si>
  <si>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</si>
  <si>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</si>
  <si>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</si>
  <si>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</si>
  <si>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</si>
  <si>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</si>
  <si>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</si>
  <si>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</si>
  <si>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</si>
  <si>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</si>
  <si>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</si>
  <si>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</si>
  <si>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</si>
  <si>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</si>
  <si>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</si>
  <si>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</si>
  <si>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</si>
  <si>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</si>
  <si>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</si>
  <si>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</si>
  <si>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</si>
  <si>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</si>
  <si>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</si>
  <si>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</si>
  <si>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</si>
  <si>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</si>
  <si>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</si>
  <si>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</si>
  <si>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</si>
  <si>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</si>
  <si>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</si>
  <si>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</si>
  <si>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</si>
  <si>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</si>
  <si>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</si>
  <si>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</si>
  <si>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</si>
  <si>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</si>
  <si>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</si>
  <si>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</si>
  <si>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</si>
  <si>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</si>
  <si>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</si>
  <si>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</si>
  <si>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</si>
  <si>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</si>
  <si>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</si>
  <si>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</si>
  <si>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</si>
  <si>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</si>
  <si>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</si>
  <si>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</si>
  <si>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</si>
  <si>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</si>
  <si>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</si>
  <si>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</si>
  <si>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</si>
  <si>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</si>
  <si>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</si>
  <si>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</si>
  <si>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</si>
  <si>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</si>
  <si>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</si>
  <si>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</si>
  <si>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</si>
  <si>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</si>
  <si>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</si>
  <si>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</si>
  <si>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</si>
  <si>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</si>
  <si>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</si>
  <si>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</si>
  <si>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</si>
  <si>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</si>
  <si>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</si>
  <si>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</si>
  <si>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</si>
  <si>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</si>
  <si>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</si>
  <si>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</si>
  <si>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</si>
  <si>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</si>
  <si>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</si>
  <si>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</si>
  <si>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</si>
  <si>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</si>
  <si>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</si>
  <si>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</si>
  <si>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</si>
  <si>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</si>
  <si>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</si>
  <si>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</si>
  <si>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</si>
  <si>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</si>
  <si>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</si>
  <si>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</si>
  <si>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</si>
  <si>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</si>
  <si>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</si>
  <si>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</si>
  <si>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</si>
  <si>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</si>
  <si>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</si>
  <si>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</si>
  <si>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</si>
  <si>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</si>
  <si>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</si>
  <si>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</si>
  <si>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</si>
  <si>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</si>
  <si>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</si>
  <si>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</si>
  <si>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</si>
  <si>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</si>
  <si>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</si>
  <si>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</si>
  <si>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</si>
  <si>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</si>
  <si>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</si>
  <si>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</si>
  <si>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</si>
  <si>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</si>
  <si>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</si>
  <si>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</si>
  <si>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</si>
  <si>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</si>
  <si>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</si>
  <si>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</si>
  <si>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</si>
  <si>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</si>
  <si>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</si>
  <si>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</si>
  <si>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</si>
  <si>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</si>
  <si>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</si>
  <si>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</si>
  <si>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</si>
  <si>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</si>
  <si>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</si>
  <si>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</si>
  <si>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</si>
  <si>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</si>
  <si>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</si>
  <si>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</si>
  <si>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</si>
  <si>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</si>
  <si>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</si>
  <si>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</si>
  <si>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</si>
  <si>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</si>
  <si>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</si>
  <si>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</si>
  <si>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</si>
  <si>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</si>
  <si>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</si>
  <si>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</si>
  <si>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</si>
  <si>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</si>
  <si>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</si>
  <si>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</si>
  <si>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</si>
  <si>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</si>
  <si>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</si>
  <si>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</si>
  <si>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</si>
  <si>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</si>
  <si>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</si>
  <si>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</si>
  <si>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</si>
  <si>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</si>
  <si>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</si>
  <si>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</si>
  <si>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</si>
  <si>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</si>
  <si>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</si>
  <si>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</si>
  <si>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</si>
  <si>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</si>
  <si>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</si>
  <si>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</si>
  <si>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</si>
  <si>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</si>
  <si>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</si>
  <si>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</si>
  <si>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</si>
  <si>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</si>
  <si>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</si>
  <si>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</si>
  <si>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</si>
  <si>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</si>
  <si>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</si>
  <si>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</si>
  <si>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</si>
  <si>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</si>
  <si>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</si>
  <si>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</si>
  <si>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</si>
  <si>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</si>
  <si>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</si>
  <si>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</si>
  <si>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</si>
  <si>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</si>
  <si>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</si>
  <si>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</si>
  <si>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</si>
  <si>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</si>
  <si>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</si>
  <si>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</si>
  <si>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</si>
  <si>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</si>
  <si>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</si>
  <si>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</si>
  <si>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</si>
  <si>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</si>
  <si>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</si>
  <si>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</si>
  <si>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</si>
  <si>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</si>
  <si>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</si>
  <si>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</si>
  <si>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</si>
  <si>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</si>
  <si>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</si>
  <si>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</si>
  <si>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</si>
  <si>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</si>
  <si>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</si>
  <si>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</si>
  <si>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</si>
  <si>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</si>
  <si>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</si>
  <si>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</si>
  <si>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</si>
  <si>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</si>
  <si>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</si>
  <si>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</si>
  <si>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</si>
  <si>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</si>
  <si>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</si>
  <si>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</si>
  <si>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</si>
  <si>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</si>
  <si>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</si>
  <si>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</si>
  <si>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</si>
  <si>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</si>
  <si>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</si>
  <si>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</si>
  <si>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</si>
  <si>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</si>
  <si>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</si>
  <si>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</si>
  <si>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</si>
  <si>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</si>
  <si>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</si>
  <si>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</si>
  <si>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</si>
  <si>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</si>
  <si>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</si>
  <si>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</si>
  <si>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</si>
  <si>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</si>
  <si>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</si>
  <si>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</si>
  <si>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</si>
  <si>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</si>
  <si>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</si>
  <si>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</si>
  <si>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</si>
  <si>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</si>
  <si>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</si>
  <si>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</si>
  <si>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</si>
  <si>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</si>
  <si>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</si>
  <si>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</si>
  <si>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</si>
  <si>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</si>
  <si>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</si>
  <si>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</si>
  <si>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</si>
  <si>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</si>
  <si>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</si>
  <si>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</si>
  <si>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</si>
  <si>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</si>
  <si>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</si>
  <si>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</si>
  <si>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</si>
  <si>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</si>
  <si>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</si>
  <si>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</si>
  <si>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</si>
  <si>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</si>
  <si>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</si>
  <si>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</si>
  <si>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</si>
  <si>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</si>
  <si>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</si>
  <si>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</si>
  <si>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</si>
  <si>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</si>
  <si>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</si>
  <si>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</si>
  <si>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</si>
  <si>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</si>
  <si>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</si>
  <si>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</si>
  <si>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</si>
  <si>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</si>
  <si>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</si>
  <si>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</si>
  <si>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</si>
  <si>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</si>
  <si>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</si>
  <si>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</si>
  <si>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</si>
  <si>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</si>
  <si>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</si>
  <si>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</si>
  <si>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</si>
  <si>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</si>
  <si>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</si>
  <si>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</si>
  <si>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</si>
  <si>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</si>
  <si>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</si>
  <si>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</si>
  <si>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</si>
  <si>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</si>
  <si>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</si>
  <si>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</si>
  <si>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</si>
  <si>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</si>
  <si>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</si>
  <si>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</si>
  <si>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</si>
  <si>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</si>
  <si>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</si>
  <si>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</si>
  <si>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</si>
  <si>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</si>
  <si>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</si>
  <si>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</si>
  <si>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</si>
  <si>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</si>
  <si>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</si>
  <si>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</si>
  <si>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</si>
  <si>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</si>
  <si>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</si>
  <si>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</si>
  <si>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</si>
  <si>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</si>
  <si>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</si>
  <si>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</si>
  <si>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</si>
  <si>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</si>
  <si>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</si>
  <si>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</si>
  <si>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</si>
  <si>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</si>
  <si>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</si>
  <si>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</si>
  <si>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</si>
  <si>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</si>
  <si>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</si>
  <si>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</si>
  <si>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</si>
  <si>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</si>
  <si>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</si>
  <si>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</si>
  <si>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</si>
  <si>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</si>
  <si>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</si>
  <si>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</si>
  <si>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</si>
  <si>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</si>
  <si>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</si>
  <si>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</si>
  <si>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</si>
  <si>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</si>
  <si>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</si>
  <si>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</si>
  <si>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</si>
  <si>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</si>
  <si>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</si>
  <si>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</si>
  <si>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</si>
  <si>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</si>
  <si>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</si>
  <si>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</si>
  <si>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</si>
  <si>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</si>
  <si>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</si>
  <si>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</si>
  <si>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</si>
  <si>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</si>
  <si>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</si>
  <si>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</si>
  <si>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</si>
  <si>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</si>
  <si>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</si>
  <si>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</si>
  <si>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</si>
  <si>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</si>
  <si>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</si>
  <si>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</si>
  <si>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</si>
  <si>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</si>
  <si>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</si>
  <si>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</si>
  <si>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</si>
  <si>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</si>
  <si>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</si>
  <si>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</si>
  <si>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</si>
  <si>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</si>
  <si>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</si>
  <si>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</si>
  <si>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</si>
  <si>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</si>
  <si>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</si>
  <si>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</si>
  <si>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</si>
  <si>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</si>
  <si>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</si>
  <si>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</si>
  <si>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</si>
  <si>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</si>
  <si>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</si>
  <si>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</si>
  <si>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</si>
  <si>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</si>
  <si>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</si>
  <si>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</si>
  <si>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</si>
  <si>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</si>
  <si>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</si>
  <si>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</si>
  <si>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</si>
  <si>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</si>
  <si>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</si>
  <si>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</si>
  <si>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</si>
  <si>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</si>
  <si>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</si>
  <si>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</si>
  <si>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</si>
  <si>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</si>
  <si>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</si>
  <si>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</si>
  <si>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</si>
  <si>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</si>
  <si>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</si>
  <si>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</si>
  <si>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</si>
  <si>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</si>
  <si>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</si>
  <si>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</si>
  <si>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</si>
  <si>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</si>
  <si>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</si>
  <si>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</si>
  <si>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</si>
  <si>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</si>
  <si>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</si>
  <si>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</si>
  <si>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</si>
  <si>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</si>
  <si>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</si>
  <si>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</si>
  <si>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</si>
  <si>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</si>
  <si>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</si>
  <si>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</si>
  <si>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</si>
  <si>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</si>
  <si>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</si>
  <si>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</si>
  <si>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</si>
  <si>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</si>
  <si>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</si>
  <si>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</si>
  <si>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</si>
  <si>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</si>
  <si>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</si>
  <si>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</si>
  <si>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</si>
  <si>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</si>
  <si>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</si>
  <si>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</si>
  <si>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</si>
  <si>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</si>
  <si>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</si>
  <si>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</si>
  <si>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</si>
  <si>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</si>
  <si>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</si>
  <si>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</si>
  <si>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</si>
  <si>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</si>
  <si>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</si>
  <si>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</si>
  <si>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</si>
  <si>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</si>
  <si>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</si>
  <si>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</si>
  <si>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</si>
  <si>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</si>
  <si>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</si>
  <si>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</si>
  <si>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</si>
  <si>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</si>
  <si>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</si>
  <si>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</si>
  <si>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</si>
  <si>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</si>
  <si>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</si>
  <si>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</si>
  <si>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</si>
  <si>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</si>
  <si>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</si>
  <si>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</si>
  <si>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</si>
  <si>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</si>
  <si>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</si>
  <si>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</si>
  <si>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</si>
  <si>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</si>
  <si>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</si>
  <si>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</si>
  <si>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</si>
  <si>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</si>
  <si>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</si>
  <si>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</si>
  <si>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</si>
  <si>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</si>
  <si>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</si>
  <si>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</si>
  <si>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</si>
  <si>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</si>
  <si>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</si>
  <si>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</si>
  <si>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</si>
  <si>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</si>
  <si>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</si>
  <si>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</si>
  <si>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</si>
  <si>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</si>
  <si>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</si>
  <si>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</si>
  <si>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</si>
  <si>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</si>
  <si>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</si>
  <si>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</si>
  <si>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</si>
  <si>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</si>
  <si>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</si>
  <si>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</si>
  <si>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</si>
  <si>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</si>
  <si>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</si>
  <si>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</si>
  <si>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</si>
  <si>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</si>
  <si>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</si>
  <si>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</si>
  <si>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</si>
  <si>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</si>
  <si>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</si>
  <si>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</si>
  <si>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</si>
  <si>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</si>
  <si>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</si>
  <si>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</si>
  <si>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</si>
  <si>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</si>
  <si>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</si>
  <si>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</si>
  <si>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</si>
  <si>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</si>
  <si>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</si>
  <si>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</si>
  <si>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</si>
  <si>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</si>
  <si>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</si>
  <si>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</si>
  <si>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</si>
  <si>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</si>
  <si>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</si>
  <si>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</si>
  <si>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</si>
  <si>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</si>
  <si>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</si>
  <si>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</si>
  <si>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</si>
  <si>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</si>
  <si>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</si>
  <si>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</si>
  <si>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</si>
  <si>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</si>
  <si>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</si>
  <si>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</si>
  <si>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</si>
  <si>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</si>
  <si>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</si>
  <si>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</si>
  <si>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</si>
  <si>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</si>
  <si>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</si>
  <si>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</si>
  <si>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</si>
  <si>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</si>
  <si>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</si>
  <si>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</si>
  <si>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</si>
  <si>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</si>
  <si>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</si>
  <si>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</si>
  <si>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</si>
  <si>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</si>
  <si>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</si>
  <si>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</si>
  <si>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</si>
  <si>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</si>
  <si>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</si>
  <si>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</si>
  <si>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</si>
  <si>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</si>
  <si>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</si>
  <si>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</si>
  <si>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</si>
  <si>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</si>
  <si>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</si>
  <si>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</si>
  <si>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</si>
  <si>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</si>
  <si>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</si>
  <si>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</si>
  <si>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</si>
  <si>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</si>
  <si>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</si>
  <si>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</si>
  <si>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</si>
  <si>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</si>
  <si>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</si>
  <si>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</si>
  <si>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</si>
  <si>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</si>
  <si>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</si>
  <si>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</si>
  <si>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</si>
  <si>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</si>
  <si>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</si>
  <si>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</si>
  <si>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</si>
  <si>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</si>
  <si>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</si>
  <si>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</si>
  <si>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</si>
  <si>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</si>
  <si>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</si>
  <si>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</si>
  <si>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</si>
  <si>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</si>
  <si>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</si>
  <si>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</si>
  <si>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</si>
  <si>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</si>
  <si>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</si>
  <si>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</si>
  <si>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</si>
  <si>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</si>
  <si>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</si>
  <si>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</si>
  <si>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</si>
  <si>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</si>
  <si>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</si>
  <si>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</si>
  <si>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</si>
  <si>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</si>
  <si>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</si>
  <si>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</si>
  <si>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</si>
  <si>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</si>
  <si>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</si>
  <si>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</si>
  <si>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</si>
  <si>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</si>
  <si>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</si>
  <si>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</si>
  <si>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</si>
  <si>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</si>
  <si>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</si>
  <si>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</si>
  <si>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</si>
  <si>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</si>
  <si>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</si>
  <si>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</si>
  <si>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</si>
  <si>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</si>
  <si>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</si>
  <si>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</si>
  <si>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</si>
  <si>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</si>
  <si>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</si>
  <si>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</si>
  <si>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</si>
  <si>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</si>
  <si>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</si>
  <si>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</si>
  <si>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</si>
  <si>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</si>
  <si>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</si>
  <si>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</si>
  <si>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</si>
  <si>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</si>
  <si>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</si>
  <si>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</si>
  <si>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</si>
  <si>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</si>
  <si>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</si>
  <si>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</si>
  <si>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</si>
  <si>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</si>
  <si>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</si>
  <si>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</si>
  <si>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</si>
  <si>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</si>
  <si>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</si>
  <si>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</si>
  <si>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</si>
  <si>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</si>
  <si>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</si>
  <si>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</si>
  <si>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</si>
  <si>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</si>
  <si>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</si>
  <si>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</si>
  <si>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</si>
  <si>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</si>
  <si>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</si>
  <si>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</si>
  <si>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</si>
  <si>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</si>
  <si>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</si>
  <si>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</si>
  <si>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</si>
  <si>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</si>
  <si>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</si>
  <si>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</si>
  <si>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</si>
  <si>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</si>
  <si>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</si>
  <si>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</si>
  <si>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</si>
  <si>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</si>
  <si>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</si>
  <si>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</si>
  <si>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</si>
  <si>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</si>
  <si>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</si>
  <si>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</si>
  <si>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</si>
  <si>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</si>
  <si>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</si>
  <si>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</si>
  <si>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</si>
  <si>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</si>
  <si>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</si>
  <si>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</si>
  <si>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</si>
  <si>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</si>
  <si>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</si>
  <si>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</si>
  <si>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</si>
  <si>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</si>
  <si>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</si>
  <si>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</si>
  <si>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</si>
  <si>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</si>
  <si>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</si>
  <si>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</si>
  <si>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</si>
  <si>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</si>
  <si>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</si>
  <si>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</si>
  <si>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</si>
  <si>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</si>
  <si>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</si>
  <si>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</si>
  <si>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</si>
  <si>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</si>
  <si>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</si>
  <si>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</si>
  <si>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</si>
  <si>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</si>
  <si>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</si>
  <si>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</si>
  <si>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</si>
  <si>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</si>
  <si>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</si>
  <si>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</si>
  <si>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</si>
  <si>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</si>
  <si>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</si>
  <si>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</si>
  <si>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</si>
  <si>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</si>
  <si>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</si>
  <si>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</si>
  <si>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</si>
  <si>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</si>
  <si>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</si>
  <si>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</si>
  <si>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</si>
  <si>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</si>
  <si>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</si>
  <si>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</si>
  <si>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</si>
  <si>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</si>
  <si>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</si>
  <si>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</si>
  <si>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</si>
  <si>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</si>
  <si>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</si>
  <si>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</si>
  <si>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</si>
  <si>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</si>
  <si>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</si>
  <si>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</si>
  <si>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</si>
  <si>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</si>
  <si>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</si>
  <si>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</si>
  <si>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</si>
  <si>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</si>
  <si>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</si>
  <si>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</si>
  <si>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</si>
  <si>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</si>
  <si>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</si>
  <si>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</si>
  <si>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</si>
  <si>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</si>
  <si>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</si>
  <si>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</si>
  <si>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</si>
  <si>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</si>
  <si>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</si>
  <si>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</si>
  <si>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</si>
  <si>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</si>
  <si>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</si>
  <si>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</si>
  <si>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</si>
  <si>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</si>
  <si>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</si>
  <si>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</si>
  <si>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</si>
  <si>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</si>
  <si>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</si>
  <si>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</si>
  <si>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</si>
  <si>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</si>
  <si>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</si>
  <si>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</si>
  <si>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</si>
  <si>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</si>
  <si>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</si>
  <si>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</si>
  <si>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</si>
  <si>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</si>
  <si>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</si>
  <si>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</si>
  <si>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</si>
  <si>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</si>
  <si>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</si>
  <si>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</si>
  <si>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</si>
  <si>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</si>
  <si>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</si>
  <si>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</si>
  <si>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</si>
  <si>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</si>
  <si>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</si>
  <si>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</si>
  <si>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</si>
  <si>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</si>
  <si>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</si>
  <si>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</si>
  <si>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</si>
  <si>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</si>
  <si>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</si>
  <si>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</si>
  <si>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</si>
  <si>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</si>
  <si>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</si>
  <si>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</si>
  <si>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</si>
  <si>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</si>
  <si>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</si>
  <si>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</si>
  <si>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</si>
  <si>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</si>
  <si>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</si>
  <si>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</si>
  <si>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</si>
  <si>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</si>
  <si>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</si>
  <si>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</si>
  <si>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</si>
  <si>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</si>
  <si>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</si>
  <si>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</si>
  <si>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</si>
  <si>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</si>
  <si>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</si>
  <si>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</si>
  <si>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</si>
  <si>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</si>
  <si>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</si>
  <si>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</si>
  <si>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</si>
  <si>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</si>
  <si>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</si>
  <si>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</si>
  <si>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</si>
  <si>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</si>
  <si>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</si>
  <si>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</si>
  <si>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</si>
  <si>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</si>
  <si>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</si>
  <si>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</si>
  <si>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</si>
  <si>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</si>
  <si>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</si>
  <si>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</si>
  <si>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</si>
  <si>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</si>
  <si>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</si>
  <si>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</si>
  <si>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</si>
  <si>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</si>
  <si>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</si>
  <si>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</si>
  <si>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</si>
  <si>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</si>
  <si>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</si>
  <si>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</si>
  <si>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</si>
  <si>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</si>
  <si>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</si>
  <si>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</si>
  <si>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</si>
  <si>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</si>
  <si>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</si>
  <si>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</si>
  <si>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</si>
  <si>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</si>
  <si>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</si>
  <si>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</si>
  <si>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</si>
  <si>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</si>
  <si>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</si>
  <si>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</si>
  <si>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</si>
  <si>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</si>
  <si>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</si>
  <si>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</si>
  <si>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</si>
  <si>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</si>
  <si>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</si>
  <si>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</si>
  <si>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</si>
  <si>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</si>
  <si>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</si>
  <si>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</si>
  <si>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</si>
  <si>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</si>
  <si>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</si>
  <si>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</si>
  <si>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</si>
  <si>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</si>
  <si>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</si>
  <si>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</si>
  <si>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</si>
  <si>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</si>
  <si>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</si>
  <si>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</si>
  <si>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</si>
  <si>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</si>
  <si>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</si>
  <si>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</si>
  <si>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</si>
  <si>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</si>
  <si>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</si>
  <si>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</si>
  <si>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</si>
  <si>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</si>
  <si>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</si>
  <si>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</si>
  <si>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</si>
  <si>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</si>
  <si>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</si>
  <si>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</si>
  <si>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</si>
  <si>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</si>
  <si>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</si>
  <si>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</si>
  <si>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</si>
  <si>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</si>
  <si>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</si>
  <si>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</si>
  <si>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</si>
  <si>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</si>
  <si>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</si>
  <si>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</si>
  <si>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</si>
  <si>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</si>
  <si>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</si>
  <si>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</si>
  <si>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</si>
  <si>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</si>
  <si>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</si>
  <si>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</si>
  <si>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</si>
  <si>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</si>
  <si>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</si>
  <si>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</si>
  <si>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</si>
  <si>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</si>
  <si>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</si>
  <si>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</si>
  <si>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</si>
  <si>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</si>
  <si>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</si>
  <si>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</si>
  <si>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</si>
  <si>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</si>
  <si>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</si>
  <si>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</si>
  <si>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</si>
  <si>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</si>
  <si>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</si>
  <si>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</si>
  <si>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</si>
  <si>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</si>
  <si>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</si>
  <si>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</si>
  <si>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</si>
  <si>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</si>
  <si>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</si>
  <si>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</si>
  <si>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</si>
  <si>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</si>
  <si>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</si>
  <si>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</si>
  <si>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</si>
  <si>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</si>
  <si>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</si>
  <si>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</si>
  <si>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</si>
  <si>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</si>
  <si>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</si>
  <si>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</si>
  <si>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</si>
  <si>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</si>
  <si>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</si>
  <si>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</si>
  <si>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</si>
  <si>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</si>
  <si>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</si>
  <si>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</si>
  <si>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</si>
  <si>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</si>
  <si>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</si>
  <si>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</si>
  <si>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</si>
  <si>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</si>
  <si>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</si>
  <si>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</si>
  <si>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</si>
  <si>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</si>
  <si>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</si>
  <si>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</si>
  <si>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</si>
  <si>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</si>
  <si>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</si>
  <si>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</si>
  <si>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</si>
  <si>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</si>
  <si>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</si>
  <si>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</si>
  <si>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</si>
  <si>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</si>
  <si>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</si>
  <si>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</si>
  <si>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</si>
  <si>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</si>
  <si>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</si>
  <si>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</si>
  <si>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</si>
  <si>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</si>
  <si>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</si>
  <si>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</si>
  <si>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</si>
  <si>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</si>
  <si>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</si>
  <si>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</si>
  <si>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</si>
  <si>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</si>
  <si>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</si>
  <si>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</si>
  <si>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</si>
  <si>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</si>
  <si>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</si>
  <si>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</si>
  <si>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</si>
  <si>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</si>
  <si>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</si>
  <si>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</si>
  <si>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</si>
  <si>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</si>
  <si>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</si>
  <si>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</si>
  <si>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</si>
  <si>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</si>
  <si>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</si>
  <si>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</si>
  <si>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</si>
  <si>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</si>
  <si>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</si>
  <si>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</si>
  <si>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</si>
  <si>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</si>
  <si>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</si>
  <si>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</si>
  <si>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</si>
  <si>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</si>
  <si>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</si>
  <si>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</si>
  <si>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</si>
  <si>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</si>
  <si>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</si>
  <si>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</si>
  <si>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</si>
  <si>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</si>
  <si>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</si>
  <si>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</si>
  <si>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</si>
  <si>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</si>
  <si>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</si>
  <si>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</si>
  <si>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</si>
  <si>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</si>
  <si>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</si>
  <si>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</si>
  <si>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</si>
  <si>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</si>
  <si>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</si>
  <si>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</si>
  <si>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</si>
  <si>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</si>
  <si>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</si>
  <si>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</si>
  <si>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</si>
  <si>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</si>
  <si>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</si>
  <si>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</si>
  <si>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</si>
  <si>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</si>
  <si>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</si>
  <si>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</si>
  <si>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</si>
  <si>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</si>
  <si>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</si>
  <si>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</si>
  <si>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</si>
  <si>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</si>
  <si>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</si>
  <si>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</si>
  <si>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</si>
  <si>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</si>
  <si>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</si>
  <si>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</si>
  <si>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</si>
  <si>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</si>
  <si>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</si>
  <si>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</si>
  <si>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</si>
  <si>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</si>
  <si>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</si>
  <si>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</si>
  <si>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</si>
  <si>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</si>
  <si>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</si>
  <si>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</si>
  <si>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</si>
  <si>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</si>
  <si>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</si>
  <si>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</si>
  <si>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</si>
  <si>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</si>
  <si>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</si>
  <si>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</si>
  <si>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</si>
  <si>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</si>
  <si>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</si>
  <si>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</si>
  <si>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</si>
  <si>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</si>
  <si>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</si>
  <si>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</si>
  <si>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</si>
  <si>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</si>
  <si>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</si>
  <si>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</si>
  <si>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</si>
  <si>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</si>
  <si>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</si>
  <si>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</si>
  <si>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</si>
  <si>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</si>
  <si>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</si>
  <si>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</si>
  <si>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</si>
  <si>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</si>
  <si>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</si>
  <si>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</si>
  <si>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</si>
  <si>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</si>
  <si>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</si>
  <si>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</si>
  <si>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</si>
  <si>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</si>
  <si>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</si>
  <si>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</si>
  <si>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</si>
  <si>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</si>
  <si>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</si>
  <si>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</si>
  <si>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</si>
  <si>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</si>
  <si>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</si>
  <si>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</si>
  <si>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</si>
  <si>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</si>
  <si>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</si>
  <si>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</si>
  <si>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</si>
  <si>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</si>
  <si>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</si>
  <si>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</si>
  <si>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</si>
  <si>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</si>
  <si>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</si>
  <si>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</si>
  <si>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</si>
  <si>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</si>
  <si>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</si>
  <si>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</si>
  <si>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</si>
  <si>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</si>
  <si>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</si>
  <si>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</si>
  <si>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</si>
  <si>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</si>
  <si>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</si>
  <si>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</si>
  <si>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</si>
  <si>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</si>
  <si>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</si>
  <si>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</si>
  <si>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</si>
  <si>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</si>
  <si>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</si>
  <si>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</si>
  <si>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</si>
  <si>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</si>
  <si>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</si>
  <si>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</si>
  <si>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</si>
  <si>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</si>
  <si>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</si>
  <si>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</si>
  <si>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</si>
  <si>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</si>
  <si>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</si>
  <si>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</si>
  <si>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</si>
  <si>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</si>
  <si>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</si>
  <si>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</si>
  <si>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</si>
  <si>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</si>
  <si>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</si>
  <si>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</si>
  <si>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</si>
  <si>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</si>
  <si>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</si>
  <si>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</si>
  <si>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</si>
  <si>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</si>
  <si>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</si>
  <si>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</si>
  <si>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</si>
  <si>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</si>
  <si>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</si>
  <si>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</si>
  <si>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</si>
  <si>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</si>
  <si>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</si>
  <si>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</si>
  <si>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</si>
  <si>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</si>
  <si>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</si>
  <si>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</si>
  <si>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</si>
  <si>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</si>
  <si>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</si>
  <si>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</si>
  <si>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</si>
  <si>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</si>
  <si>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</si>
  <si>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</si>
  <si>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</si>
  <si>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</si>
  <si>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</si>
  <si>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</si>
  <si>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</si>
  <si>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</si>
  <si>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</si>
  <si>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</si>
  <si>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</si>
  <si>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</si>
  <si>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</si>
  <si>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</si>
  <si>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</si>
  <si>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</si>
  <si>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</si>
  <si>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</si>
  <si>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</si>
  <si>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</si>
  <si>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</si>
  <si>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</si>
  <si>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</si>
  <si>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</si>
  <si>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</si>
  <si>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</si>
  <si>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</si>
  <si>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</si>
  <si>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</si>
  <si>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</si>
  <si>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</si>
  <si>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</si>
  <si>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</si>
  <si>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</si>
  <si>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</si>
  <si>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</si>
  <si>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</si>
  <si>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</si>
  <si>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</si>
  <si>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</si>
  <si>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</si>
  <si>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</si>
  <si>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</si>
  <si>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</si>
  <si>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</si>
  <si>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</si>
  <si>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</si>
  <si>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</si>
  <si>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</si>
  <si>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</si>
  <si>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</si>
  <si>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</si>
  <si>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</si>
  <si>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</si>
  <si>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</si>
  <si>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</si>
  <si>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</si>
  <si>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</si>
  <si>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</si>
  <si>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</si>
  <si>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</si>
  <si>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</si>
  <si>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</si>
  <si>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</si>
  <si>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</si>
  <si>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</si>
  <si>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</si>
  <si>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</si>
  <si>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</si>
  <si>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</si>
  <si>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</si>
  <si>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</si>
  <si>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</si>
  <si>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</si>
  <si>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</si>
  <si>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</si>
  <si>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</si>
  <si>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</si>
  <si>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</si>
  <si>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</si>
  <si>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</si>
  <si>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</si>
  <si>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</si>
  <si>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</si>
  <si>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</si>
  <si>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</si>
  <si>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</si>
  <si>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</si>
  <si>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</si>
  <si>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</si>
  <si>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</si>
  <si>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</si>
  <si>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</si>
  <si>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</si>
  <si>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</si>
  <si>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</si>
  <si>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</si>
  <si>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</si>
  <si>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</si>
  <si>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</si>
  <si>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</si>
  <si>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</si>
  <si>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</si>
  <si>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</si>
  <si>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</si>
  <si>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</si>
  <si>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</si>
  <si>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</si>
  <si>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</si>
  <si>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</si>
  <si>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</si>
  <si>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</si>
  <si>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</si>
  <si>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</si>
  <si>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</si>
  <si>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</si>
  <si>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</si>
  <si>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</si>
  <si>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</si>
  <si>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</si>
  <si>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</si>
  <si>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</si>
  <si>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</si>
  <si>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</si>
  <si>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</si>
  <si>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</si>
  <si>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</si>
  <si>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</si>
  <si>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</si>
  <si>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</si>
  <si>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</si>
  <si>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</si>
  <si>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</si>
  <si>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</si>
  <si>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</si>
  <si>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</si>
  <si>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</si>
  <si>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</si>
  <si>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</si>
  <si>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</si>
  <si>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</si>
  <si>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</si>
  <si>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</si>
  <si>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</si>
  <si>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</si>
  <si>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</si>
  <si>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</si>
  <si>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</si>
  <si>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</si>
  <si>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</si>
  <si>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</si>
  <si>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</si>
  <si>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</si>
  <si>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</si>
  <si>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</si>
  <si>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</si>
  <si>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</si>
  <si>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</si>
  <si>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</si>
  <si>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</si>
  <si>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</si>
  <si>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</si>
  <si>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</si>
  <si>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</si>
  <si>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</si>
  <si>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</si>
  <si>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</si>
  <si>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</si>
  <si>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</si>
  <si>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</si>
  <si>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</si>
  <si>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</si>
  <si>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</si>
  <si>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</si>
  <si>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</si>
  <si>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</si>
  <si>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</si>
  <si>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</si>
  <si>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</si>
  <si>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</si>
  <si>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</si>
  <si>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</si>
  <si>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</si>
  <si>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</si>
  <si>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</si>
  <si>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</si>
  <si>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</si>
  <si>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</si>
  <si>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</si>
  <si>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</si>
  <si>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</si>
  <si>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</si>
  <si>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</si>
  <si>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</si>
  <si>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</si>
  <si>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</si>
  <si>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</si>
  <si>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</si>
  <si>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</si>
  <si>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</si>
  <si>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</si>
  <si>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</si>
  <si>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</si>
  <si>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</si>
  <si>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</si>
  <si>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</si>
  <si>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</si>
  <si>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</si>
  <si>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</si>
  <si>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</si>
  <si>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</si>
  <si>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</si>
  <si>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</si>
  <si>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</si>
  <si>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</si>
  <si>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</si>
  <si>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</si>
  <si>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</si>
  <si>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</si>
  <si>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</si>
  <si>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</si>
  <si>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</si>
  <si>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</si>
  <si>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</si>
  <si>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</si>
  <si>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</si>
  <si>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</si>
  <si>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</si>
  <si>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</si>
  <si>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</si>
  <si>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</si>
  <si>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</si>
  <si>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</si>
  <si>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</si>
  <si>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</si>
  <si>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</si>
  <si>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</si>
  <si>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</si>
  <si>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</si>
  <si>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</si>
  <si>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</si>
  <si>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</si>
  <si>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</si>
  <si>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</si>
  <si>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</si>
  <si>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</si>
  <si>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</si>
  <si>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</si>
  <si>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</si>
  <si>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</si>
  <si>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</si>
  <si>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</si>
  <si>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</si>
  <si>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</si>
  <si>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</si>
  <si>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</si>
  <si>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</si>
  <si>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</si>
  <si>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</si>
  <si>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</si>
  <si>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</si>
  <si>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</si>
  <si>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</si>
  <si>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</si>
  <si>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</si>
  <si>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</si>
  <si>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</si>
  <si>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</si>
  <si>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</si>
  <si>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</si>
  <si>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</si>
  <si>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</si>
  <si>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</si>
  <si>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</si>
  <si>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</si>
  <si>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</si>
  <si>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</si>
  <si>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</si>
  <si>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</si>
  <si>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</si>
  <si>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</si>
  <si>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</si>
  <si>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</si>
  <si>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</si>
  <si>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</si>
  <si>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</si>
  <si>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</si>
  <si>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</si>
  <si>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</si>
  <si>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</si>
  <si>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</si>
  <si>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</si>
  <si>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</si>
  <si>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</si>
  <si>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</si>
  <si>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</si>
  <si>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</si>
  <si>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</si>
  <si>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</si>
  <si>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</si>
  <si>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</si>
  <si>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</si>
  <si>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</si>
  <si>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</si>
  <si>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</si>
  <si>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</si>
  <si>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</si>
  <si>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</si>
  <si>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</si>
  <si>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</si>
  <si>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</si>
  <si>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</si>
  <si>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</si>
  <si>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</si>
  <si>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</si>
  <si>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</si>
  <si>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</si>
  <si>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</si>
  <si>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</si>
  <si>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</si>
  <si>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</si>
  <si>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</si>
  <si>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</si>
  <si>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</si>
  <si>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</si>
  <si>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</si>
  <si>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</si>
  <si>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</si>
  <si>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</si>
  <si>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</si>
  <si>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</si>
  <si>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</si>
  <si>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</si>
  <si>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</si>
  <si>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</si>
  <si>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</si>
  <si>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</si>
  <si>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</si>
  <si>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</si>
  <si>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</si>
  <si>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</si>
  <si>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</si>
  <si>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</si>
  <si>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</si>
  <si>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</si>
  <si>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</si>
  <si>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</si>
  <si>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</si>
  <si>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</si>
  <si>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</si>
  <si>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</si>
  <si>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</si>
  <si>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</si>
  <si>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</si>
  <si>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</si>
  <si>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</si>
  <si>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</si>
  <si>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</si>
  <si>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</si>
  <si>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</si>
  <si>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</si>
  <si>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</si>
  <si>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</si>
  <si>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</si>
  <si>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</si>
  <si>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</si>
  <si>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</si>
  <si>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</si>
  <si>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</si>
  <si>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</si>
  <si>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</si>
  <si>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</si>
  <si>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</si>
  <si>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</si>
  <si>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</si>
  <si>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</si>
  <si>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</si>
  <si>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</si>
  <si>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</si>
  <si>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</si>
  <si>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</si>
  <si>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</si>
  <si>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</si>
  <si>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</si>
  <si>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</si>
  <si>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</si>
  <si>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</si>
  <si>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</si>
  <si>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</si>
  <si>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</si>
  <si>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</si>
  <si>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</si>
  <si>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</si>
  <si>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</si>
  <si>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</si>
  <si>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</si>
  <si>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</si>
  <si>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</si>
  <si>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</si>
  <si>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</si>
  <si>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</si>
  <si>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</si>
  <si>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</si>
  <si>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</si>
  <si>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</si>
  <si>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</si>
  <si>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</si>
  <si>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</si>
  <si>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</si>
  <si>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</si>
  <si>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</si>
  <si>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</si>
  <si>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</si>
  <si>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</si>
  <si>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</si>
  <si>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</si>
  <si>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</si>
  <si>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</si>
  <si>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</si>
  <si>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</si>
  <si>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</si>
  <si>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</si>
  <si>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</si>
  <si>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</si>
  <si>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</si>
  <si>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</si>
  <si>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</si>
  <si>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</si>
  <si>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</si>
  <si>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</si>
  <si>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</si>
  <si>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</si>
  <si>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</si>
  <si>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</si>
  <si>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</si>
  <si>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</si>
  <si>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</si>
  <si>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</si>
  <si>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</si>
  <si>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</si>
  <si>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</si>
  <si>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</si>
  <si>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</si>
  <si>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</si>
  <si>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</si>
  <si>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</si>
  <si>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</si>
  <si>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</si>
  <si>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</si>
  <si>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</si>
  <si>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</si>
  <si>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</si>
  <si>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</si>
  <si>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</si>
  <si>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</si>
  <si>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</si>
  <si>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</si>
  <si>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</si>
  <si>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</si>
  <si>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</si>
  <si>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</si>
  <si>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</si>
  <si>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</si>
  <si>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</si>
  <si>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</si>
  <si>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</si>
  <si>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</si>
  <si>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</si>
  <si>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</si>
  <si>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</si>
  <si>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</si>
  <si>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</si>
  <si>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</si>
  <si>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</si>
  <si>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</si>
  <si>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</si>
  <si>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</si>
  <si>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</si>
  <si>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</si>
  <si>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</si>
  <si>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</si>
  <si>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</si>
  <si>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</si>
  <si>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</si>
  <si>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</si>
  <si>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</si>
  <si>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</si>
  <si>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</si>
  <si>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</si>
  <si>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</si>
  <si>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</si>
  <si>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</si>
  <si>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</si>
  <si>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</si>
  <si>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</si>
  <si>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</si>
  <si>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</si>
  <si>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</si>
  <si>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</si>
  <si>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</si>
  <si>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</si>
  <si>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</si>
  <si>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</si>
  <si>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</si>
  <si>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</si>
  <si>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</si>
  <si>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</si>
  <si>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</si>
  <si>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</si>
  <si>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</si>
  <si>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</si>
  <si>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</si>
  <si>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</si>
  <si>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</si>
  <si>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</si>
  <si>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</si>
  <si>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</si>
  <si>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</si>
  <si>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</si>
  <si>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</si>
  <si>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</si>
  <si>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</si>
  <si>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</si>
  <si>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</si>
  <si>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</si>
  <si>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</si>
  <si>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</si>
  <si>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</si>
  <si>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</si>
  <si>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</si>
  <si>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</si>
  <si>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</si>
  <si>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</si>
  <si>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</si>
  <si>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</si>
  <si>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</si>
  <si>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</si>
  <si>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</si>
  <si>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</si>
  <si>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</si>
  <si>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</si>
  <si>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</si>
  <si>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</si>
  <si>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</si>
  <si>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</si>
  <si>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</si>
  <si>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</si>
  <si>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</si>
  <si>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</si>
  <si>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</si>
  <si>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</si>
  <si>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</si>
  <si>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</si>
  <si>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</si>
  <si>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</si>
  <si>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</si>
  <si>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</si>
  <si>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</si>
  <si>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</si>
  <si>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</si>
  <si>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</si>
  <si>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</si>
  <si>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</si>
  <si>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</si>
  <si>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</si>
  <si>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</si>
  <si>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</si>
  <si>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</si>
  <si>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</si>
  <si>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</si>
  <si>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</si>
  <si>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</si>
  <si>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</si>
  <si>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</si>
  <si>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</si>
  <si>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</si>
  <si>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</si>
  <si>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</si>
  <si>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</si>
  <si>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</si>
  <si>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</si>
  <si>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</si>
  <si>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</si>
  <si>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</si>
  <si>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</si>
  <si>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</si>
  <si>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</si>
  <si>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</si>
  <si>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</si>
  <si>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</si>
  <si>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</si>
  <si>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</si>
  <si>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</si>
  <si>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</si>
  <si>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</si>
  <si>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</si>
  <si>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</si>
  <si>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</si>
  <si>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</si>
  <si>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</si>
  <si>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</si>
  <si>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</si>
  <si>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</si>
  <si>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</si>
  <si>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</si>
  <si>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</si>
  <si>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</si>
  <si>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</si>
  <si>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</si>
  <si>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</si>
  <si>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</si>
  <si>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</si>
  <si>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</si>
  <si>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</si>
  <si>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</si>
  <si>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</si>
  <si>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</si>
  <si>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</si>
  <si>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</si>
  <si>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</si>
  <si>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</si>
  <si>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</si>
  <si>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</si>
  <si>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</si>
  <si>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</si>
  <si>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</si>
  <si>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</si>
  <si>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</si>
  <si>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</si>
  <si>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</si>
  <si>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</si>
  <si>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</si>
  <si>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</si>
  <si>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</si>
  <si>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</si>
  <si>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</si>
  <si>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</si>
  <si>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</si>
  <si>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</si>
  <si>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</si>
  <si>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</si>
  <si>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</si>
  <si>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</si>
  <si>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</si>
  <si>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</si>
  <si>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</si>
  <si>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</si>
  <si>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</si>
  <si>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</si>
  <si>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</si>
  <si>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</si>
  <si>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</si>
  <si>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</si>
  <si>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</si>
  <si>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</si>
  <si>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</si>
  <si>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</si>
  <si>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</si>
  <si>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</si>
  <si>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</si>
  <si>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</si>
  <si>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</si>
  <si>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</si>
  <si>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</si>
  <si>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</si>
  <si>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</si>
  <si>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</si>
  <si>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</si>
  <si>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</si>
  <si>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</si>
  <si>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</si>
  <si>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</si>
  <si>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</si>
  <si>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</si>
  <si>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</si>
  <si>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</si>
  <si>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</si>
  <si>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</si>
  <si>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</si>
  <si>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</si>
  <si>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</si>
  <si>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</si>
  <si>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</si>
  <si>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</si>
  <si>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</si>
  <si>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</si>
  <si>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</si>
  <si>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</si>
  <si>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</si>
  <si>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</si>
  <si>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</si>
  <si>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</si>
  <si>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</si>
  <si>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</si>
  <si>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</si>
  <si>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</si>
  <si>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</si>
  <si>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</si>
  <si>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</si>
  <si>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</si>
  <si>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</si>
  <si>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</si>
  <si>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</si>
  <si>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</si>
  <si>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</si>
  <si>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</si>
  <si>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</si>
  <si>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</si>
  <si>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</si>
  <si>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</si>
  <si>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</si>
  <si>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</si>
  <si>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</si>
  <si>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</si>
  <si>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</si>
  <si>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</si>
  <si>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</si>
  <si>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</si>
  <si>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</si>
  <si>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</si>
  <si>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</si>
  <si>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</si>
  <si>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</si>
  <si>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</si>
  <si>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</si>
  <si>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</si>
  <si>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</si>
  <si>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</si>
  <si>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</si>
  <si>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</si>
  <si>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</si>
  <si>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</si>
  <si>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</si>
  <si>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</si>
  <si>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</si>
  <si>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</si>
  <si>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</si>
  <si>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</si>
  <si>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</si>
  <si>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</si>
  <si>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</si>
  <si>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</si>
  <si>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</si>
  <si>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</si>
  <si>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</si>
  <si>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</si>
  <si>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</si>
  <si>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</si>
  <si>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</si>
  <si>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</si>
  <si>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</si>
  <si>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</si>
  <si>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</si>
  <si>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</si>
  <si>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</si>
  <si>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</si>
  <si>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</si>
  <si>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</si>
  <si>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</si>
  <si>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</si>
  <si>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</si>
  <si>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</si>
  <si>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</si>
  <si>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</si>
  <si>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</si>
  <si>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</si>
  <si>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</si>
  <si>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</si>
  <si>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</si>
  <si>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</si>
  <si>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</si>
  <si>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</si>
  <si>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</si>
  <si>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</si>
  <si>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</si>
  <si>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</si>
  <si>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</si>
  <si>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</si>
  <si>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</si>
  <si>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</si>
  <si>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</si>
  <si>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</si>
  <si>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</si>
  <si>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</si>
  <si>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</si>
  <si>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</si>
  <si>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</si>
  <si>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</si>
  <si>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</si>
  <si>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</si>
  <si>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</si>
  <si>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</si>
  <si>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</si>
  <si>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</si>
  <si>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</si>
  <si>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</si>
  <si>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</si>
  <si>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</si>
  <si>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</si>
  <si>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</si>
  <si>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</si>
  <si>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</si>
  <si>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</si>
  <si>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</si>
  <si>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</si>
  <si>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</si>
  <si>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</si>
  <si>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</si>
  <si>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</si>
  <si>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</si>
  <si>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</si>
  <si>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</si>
  <si>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</si>
  <si>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</si>
  <si>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</si>
  <si>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</si>
  <si>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</si>
  <si>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</si>
  <si>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</si>
  <si>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</si>
  <si>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</si>
  <si>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</si>
  <si>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</si>
  <si>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</si>
  <si>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</si>
  <si>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</si>
  <si>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</si>
  <si>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</si>
  <si>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</si>
  <si>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</si>
  <si>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</si>
  <si>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</si>
  <si>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</si>
  <si>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</si>
  <si>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</si>
  <si>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</si>
  <si>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</si>
  <si>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</si>
  <si>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</si>
  <si>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</si>
  <si>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</si>
  <si>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</si>
  <si>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</si>
  <si>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</si>
  <si>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</si>
  <si>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</si>
  <si>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</si>
  <si>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</si>
  <si>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</si>
  <si>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</si>
  <si>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</si>
  <si>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</si>
  <si>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</si>
  <si>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</si>
  <si>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</si>
  <si>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</si>
  <si>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</si>
  <si>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</si>
  <si>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</si>
  <si>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</si>
  <si>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</si>
  <si>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</si>
  <si>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</si>
  <si>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</si>
  <si>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</si>
  <si>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</si>
  <si>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</si>
  <si>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</si>
  <si>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</si>
  <si>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</si>
  <si>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</si>
  <si>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</si>
  <si>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</si>
  <si>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</si>
  <si>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</si>
  <si>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</si>
  <si>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</si>
  <si>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</si>
  <si>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</si>
  <si>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</si>
  <si>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</si>
  <si>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</si>
  <si>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</si>
  <si>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</si>
  <si>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</si>
  <si>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</si>
  <si>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</si>
  <si>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</si>
  <si>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</si>
  <si>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</si>
  <si>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</si>
  <si>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</si>
  <si>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</si>
  <si>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</si>
  <si>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</si>
  <si>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</si>
  <si>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</si>
  <si>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</si>
  <si>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</si>
  <si>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</si>
  <si>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</si>
  <si>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</si>
  <si>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</si>
  <si>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</si>
  <si>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</si>
  <si>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</si>
  <si>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</si>
  <si>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</si>
  <si>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</si>
  <si>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</si>
  <si>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</si>
  <si>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</si>
  <si>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</si>
  <si>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</si>
  <si>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</si>
  <si>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</si>
  <si>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</si>
  <si>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</si>
  <si>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</si>
  <si>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</si>
  <si>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</si>
  <si>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</si>
  <si>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</si>
  <si>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</si>
  <si>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</si>
  <si>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</si>
  <si>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</si>
  <si>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</si>
  <si>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</si>
  <si>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</si>
  <si>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</si>
  <si>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</si>
  <si>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</si>
  <si>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</si>
  <si>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</si>
  <si>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</si>
  <si>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</si>
  <si>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</si>
  <si>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</si>
  <si>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</si>
  <si>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</si>
  <si>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</si>
  <si>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</si>
  <si>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</si>
  <si>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</si>
  <si>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</si>
  <si>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</si>
  <si>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</si>
  <si>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</si>
  <si>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</si>
  <si>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</si>
  <si>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</si>
  <si>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</si>
  <si>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</si>
  <si>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</si>
  <si>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</si>
  <si>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</si>
  <si>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</si>
  <si>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</si>
  <si>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</si>
  <si>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</si>
  <si>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</si>
  <si>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</si>
  <si>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</si>
  <si>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</si>
  <si>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</si>
  <si>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</si>
  <si>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</si>
  <si>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</si>
  <si>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</si>
  <si>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</si>
  <si>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</si>
  <si>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</si>
  <si>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</si>
  <si>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</si>
  <si>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</si>
  <si>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</si>
  <si>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</si>
  <si>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</si>
  <si>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</si>
  <si>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</si>
  <si>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</si>
  <si>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</si>
  <si>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</si>
  <si>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</si>
  <si>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</si>
  <si>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</si>
  <si>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</si>
  <si>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</si>
  <si>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</si>
  <si>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</si>
  <si>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</si>
  <si>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</si>
  <si>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</si>
  <si>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</si>
  <si>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</si>
  <si>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</si>
  <si>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</si>
  <si>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</si>
  <si>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</si>
  <si>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</si>
  <si>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</si>
  <si>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</si>
  <si>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</si>
  <si>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</si>
  <si>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</si>
  <si>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</si>
  <si>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</si>
  <si>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</si>
  <si>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</si>
  <si>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</si>
  <si>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</si>
  <si>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</si>
  <si>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</si>
  <si>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</si>
  <si>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</si>
  <si>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</si>
  <si>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</si>
  <si>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</si>
  <si>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</si>
  <si>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</si>
  <si>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</si>
  <si>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</si>
  <si>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</si>
  <si>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</si>
  <si>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</si>
  <si>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</si>
  <si>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</si>
  <si>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</si>
  <si>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</si>
  <si>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</si>
  <si>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</si>
  <si>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</si>
  <si>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</si>
  <si>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</si>
  <si>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</si>
  <si>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</si>
  <si>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</si>
  <si>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</si>
  <si>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</si>
  <si>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</si>
  <si>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</si>
  <si>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</si>
  <si>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</si>
  <si>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</si>
  <si>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</si>
  <si>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</si>
  <si>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</si>
  <si>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</si>
  <si>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</si>
  <si>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</si>
  <si>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</si>
  <si>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</si>
  <si>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</si>
  <si>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</si>
  <si>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</si>
  <si>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</si>
  <si>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</si>
  <si>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</si>
  <si>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</si>
  <si>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</si>
  <si>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</si>
  <si>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</si>
  <si>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</si>
  <si>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</si>
  <si>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</si>
  <si>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</si>
  <si>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</si>
  <si>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</si>
  <si>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</si>
  <si>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</si>
  <si>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</si>
  <si>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</si>
  <si>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</si>
  <si>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</si>
  <si>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</si>
  <si>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</si>
  <si>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</si>
  <si>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</si>
  <si>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</si>
  <si>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</si>
  <si>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</si>
  <si>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</si>
  <si>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</si>
  <si>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</si>
  <si>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</si>
  <si>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</si>
  <si>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</si>
  <si>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</si>
  <si>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</si>
  <si>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</si>
  <si>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</si>
  <si>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</si>
  <si>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</si>
  <si>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</si>
  <si>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</si>
  <si>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</si>
  <si>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</si>
  <si>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</si>
  <si>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</si>
  <si>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</si>
  <si>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</si>
  <si>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</si>
  <si>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</si>
  <si>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</si>
  <si>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</si>
  <si>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</si>
  <si>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</si>
  <si>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</si>
  <si>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</si>
  <si>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</si>
  <si>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</si>
  <si>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</si>
  <si>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</si>
  <si>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</si>
  <si>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</si>
  <si>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</si>
  <si>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</si>
  <si>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</si>
  <si>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</si>
  <si>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</si>
  <si>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</si>
  <si>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</si>
  <si>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</si>
  <si>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</si>
  <si>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</si>
  <si>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</si>
  <si>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</si>
  <si>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</si>
  <si>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</si>
  <si>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</si>
  <si>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</si>
  <si>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</si>
  <si>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</si>
  <si>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</si>
  <si>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</si>
  <si>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</si>
  <si>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</si>
  <si>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</si>
  <si>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</si>
  <si>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</si>
  <si>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</si>
  <si>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</si>
  <si>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</si>
  <si>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</si>
  <si>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</si>
  <si>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</si>
  <si>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</si>
  <si>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</si>
  <si>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</si>
  <si>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</si>
  <si>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</si>
  <si>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</si>
  <si>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</si>
  <si>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</si>
  <si>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</si>
  <si>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</si>
  <si>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</si>
  <si>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</si>
  <si>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</si>
  <si>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</si>
  <si>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</si>
  <si>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</si>
  <si>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</si>
  <si>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</si>
  <si>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</si>
  <si>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</si>
  <si>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</si>
  <si>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</si>
  <si>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</si>
  <si>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</si>
  <si>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</si>
  <si>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</si>
  <si>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</si>
  <si>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</si>
  <si>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</si>
  <si>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</si>
  <si>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</si>
  <si>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</si>
  <si>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</si>
  <si>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</si>
  <si>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</si>
  <si>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</si>
  <si>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</si>
  <si>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</si>
  <si>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</si>
  <si>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</si>
  <si>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</si>
  <si>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</si>
  <si>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</si>
  <si>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</si>
  <si>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</si>
  <si>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</si>
  <si>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</si>
  <si>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</si>
  <si>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</si>
  <si>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</si>
  <si>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</si>
  <si>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</si>
  <si>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</si>
  <si>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</si>
  <si>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</si>
  <si>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</si>
  <si>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</si>
  <si>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</si>
  <si>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</si>
  <si>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</si>
  <si>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</si>
  <si>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</si>
  <si>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</si>
  <si>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</si>
  <si>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</si>
  <si>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</si>
  <si>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</si>
  <si>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</si>
  <si>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</si>
  <si>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</si>
  <si>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</si>
  <si>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</si>
  <si>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</si>
  <si>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</si>
  <si>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</si>
  <si>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</si>
  <si>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</si>
  <si>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</si>
  <si>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</si>
  <si>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</si>
  <si>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</si>
  <si>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</si>
  <si>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</si>
  <si>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</si>
  <si>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</si>
  <si>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</si>
  <si>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</si>
  <si>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</si>
  <si>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</si>
  <si>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</si>
  <si>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</si>
  <si>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</si>
  <si>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</si>
  <si>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</si>
  <si>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</si>
  <si>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</si>
  <si>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</si>
  <si>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</si>
  <si>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</si>
  <si>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</si>
  <si>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</si>
  <si>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</si>
  <si>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</si>
  <si>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</si>
  <si>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</si>
  <si>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</si>
  <si>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</si>
  <si>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</si>
  <si>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</si>
  <si>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</si>
  <si>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</si>
  <si>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</si>
  <si>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</si>
  <si>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</si>
  <si>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</si>
  <si>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</si>
  <si>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</si>
  <si>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</si>
  <si>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</si>
  <si>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</si>
  <si>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</si>
  <si>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</si>
  <si>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</si>
  <si>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</si>
  <si>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</si>
  <si>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</si>
  <si>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</si>
  <si>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</si>
  <si>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</si>
  <si>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</si>
  <si>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</si>
  <si>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</si>
  <si>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</si>
  <si>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</si>
  <si>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</si>
  <si>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</si>
  <si>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</si>
  <si>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</si>
  <si>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</si>
  <si>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</si>
  <si>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</si>
  <si>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</si>
  <si>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</si>
  <si>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</si>
  <si>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</si>
  <si>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</si>
  <si>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</si>
  <si>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</si>
  <si>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</si>
  <si>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</si>
  <si>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</si>
  <si>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</si>
  <si>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</si>
  <si>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</si>
  <si>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</si>
  <si>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</si>
  <si>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</si>
  <si>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</si>
  <si>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</si>
  <si>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</si>
  <si>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</si>
  <si>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</si>
  <si>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</si>
  <si>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</si>
  <si>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</si>
  <si>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</si>
  <si>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</si>
  <si>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</si>
  <si>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</si>
  <si>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</si>
  <si>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</si>
  <si>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</si>
  <si>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</si>
  <si>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</si>
  <si>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</si>
  <si>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</si>
  <si>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</si>
  <si>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</si>
  <si>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</si>
  <si>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</si>
  <si>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</si>
  <si>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</si>
  <si>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</si>
  <si>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</si>
  <si>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</si>
  <si>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</si>
  <si>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</si>
  <si>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</si>
  <si>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</si>
  <si>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</si>
  <si>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</si>
  <si>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</si>
  <si>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</si>
  <si>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</si>
  <si>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</si>
  <si>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</si>
  <si>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</si>
  <si>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</si>
  <si>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</si>
  <si>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</si>
  <si>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</si>
  <si>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</si>
  <si>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</si>
  <si>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</si>
  <si>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</si>
  <si>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</si>
  <si>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</si>
  <si>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</si>
  <si>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</si>
  <si>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</si>
  <si>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</si>
  <si>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</si>
  <si>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</si>
  <si>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</si>
  <si>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</si>
  <si>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</si>
  <si>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</si>
  <si>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</si>
  <si>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</si>
  <si>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</si>
  <si>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</si>
  <si>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</si>
  <si>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</si>
  <si>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</si>
  <si>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</si>
  <si>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</si>
  <si>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</si>
  <si>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</si>
  <si>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</si>
  <si>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</si>
  <si>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</si>
  <si>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</si>
  <si>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</si>
  <si>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</si>
  <si>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</si>
  <si>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</si>
  <si>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</si>
  <si>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</si>
  <si>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</si>
  <si>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</si>
  <si>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</si>
  <si>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</si>
  <si>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</si>
  <si>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</si>
  <si>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</si>
  <si>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</si>
  <si>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</si>
  <si>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</si>
  <si>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</si>
  <si>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</si>
  <si>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</si>
  <si>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</si>
  <si>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</si>
  <si>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</si>
  <si>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</si>
  <si>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</si>
  <si>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</si>
  <si>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</si>
  <si>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</si>
  <si>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</si>
  <si>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</si>
  <si>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</si>
  <si>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</si>
  <si>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</si>
  <si>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</si>
  <si>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</si>
  <si>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</si>
  <si>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</si>
  <si>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</si>
  <si>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</si>
  <si>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</si>
  <si>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</si>
  <si>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</si>
  <si>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</si>
  <si>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</si>
  <si>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</si>
  <si>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</si>
  <si>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</si>
  <si>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</si>
  <si>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</si>
  <si>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</si>
  <si>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</si>
  <si>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</si>
  <si>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</si>
  <si>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</si>
  <si>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</si>
  <si>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</si>
  <si>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</si>
  <si>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</si>
  <si>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</si>
  <si>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</si>
  <si>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</si>
  <si>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</si>
  <si>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</si>
  <si>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</si>
  <si>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</si>
  <si>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</si>
  <si>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</si>
  <si>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</si>
  <si>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</si>
  <si>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</si>
  <si>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</si>
  <si>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</si>
  <si>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</si>
  <si>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</si>
  <si>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</si>
  <si>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</si>
  <si>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</si>
  <si>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</si>
  <si>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</si>
  <si>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</si>
  <si>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</si>
  <si>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</si>
  <si>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</si>
  <si>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</si>
  <si>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</si>
  <si>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</si>
  <si>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</si>
  <si>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</si>
  <si>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</si>
  <si>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</si>
  <si>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</si>
  <si>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</si>
  <si>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</si>
  <si>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</si>
  <si>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</si>
  <si>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</si>
  <si>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</si>
  <si>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</si>
  <si>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</si>
  <si>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</si>
  <si>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</si>
  <si>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</si>
  <si>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</si>
  <si>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</si>
  <si>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</si>
  <si>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</si>
  <si>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</si>
  <si>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</si>
  <si>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</si>
  <si>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</si>
  <si>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</si>
  <si>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</si>
  <si>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</si>
  <si>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</si>
  <si>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</si>
  <si>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</si>
  <si>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</si>
  <si>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</si>
  <si>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</si>
  <si>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</si>
  <si>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</si>
  <si>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</si>
  <si>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</si>
  <si>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</si>
  <si>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</si>
  <si>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</si>
  <si>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</si>
  <si>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</si>
  <si>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</si>
  <si>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</si>
  <si>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</si>
  <si>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</si>
  <si>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</si>
  <si>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</si>
  <si>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</si>
  <si>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</si>
  <si>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</si>
  <si>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</si>
  <si>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</si>
  <si>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</si>
  <si>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</si>
  <si>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</si>
  <si>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</si>
  <si>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</si>
  <si>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</si>
  <si>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</si>
  <si>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</si>
  <si>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</si>
  <si>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</si>
  <si>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</si>
  <si>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</si>
  <si>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</si>
  <si>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</si>
  <si>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</si>
  <si>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</si>
  <si>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</si>
  <si>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</si>
  <si>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</si>
  <si>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</si>
  <si>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</si>
  <si>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</si>
  <si>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</si>
  <si>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</si>
  <si>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</si>
  <si>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</si>
  <si>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</si>
  <si>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</si>
  <si>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</si>
  <si>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</si>
  <si>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</si>
  <si>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</si>
  <si>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</si>
  <si>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</si>
  <si>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</si>
  <si>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</si>
  <si>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</si>
  <si>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</si>
  <si>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</si>
  <si>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</si>
  <si>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</si>
  <si>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</si>
  <si>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</si>
  <si>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</si>
  <si>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</si>
  <si>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</si>
  <si>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</si>
  <si>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</si>
  <si>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</si>
  <si>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</si>
  <si>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</si>
  <si>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</si>
  <si>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</si>
  <si>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</si>
  <si>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</si>
  <si>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</si>
  <si>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</si>
  <si>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</si>
  <si>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</si>
  <si>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</si>
  <si>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</si>
  <si>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</si>
  <si>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</si>
  <si>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</si>
  <si>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</si>
  <si>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</si>
  <si>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</si>
  <si>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</si>
  <si>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</si>
  <si>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</si>
  <si>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</si>
  <si>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</si>
  <si>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</si>
  <si>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</si>
  <si>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</si>
  <si>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</si>
  <si>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</si>
  <si>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</si>
  <si>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</si>
  <si>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</si>
  <si>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</si>
  <si>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</si>
  <si>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</si>
  <si>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</si>
  <si>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</si>
  <si>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</si>
  <si>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</si>
  <si>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</si>
  <si>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</si>
  <si>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</si>
  <si>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</si>
  <si>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</si>
  <si>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</si>
  <si>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</si>
  <si>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</si>
  <si>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</si>
  <si>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</si>
  <si>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</si>
  <si>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</si>
  <si>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</si>
  <si>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</si>
  <si>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</si>
  <si>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</si>
  <si>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</si>
  <si>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</si>
  <si>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</si>
  <si>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</si>
  <si>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</si>
  <si>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</si>
  <si>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</si>
  <si>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</si>
  <si>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</si>
  <si>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</si>
  <si>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</si>
  <si>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</si>
  <si>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</si>
  <si>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</si>
  <si>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</si>
  <si>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</si>
  <si>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</si>
  <si>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</si>
  <si>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</si>
  <si>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</si>
  <si>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</si>
  <si>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</si>
  <si>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</si>
  <si>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</si>
  <si>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</si>
  <si>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</si>
  <si>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</si>
  <si>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</si>
  <si>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</si>
  <si>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</si>
  <si>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</si>
  <si>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</si>
  <si>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</si>
  <si>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</si>
  <si>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</si>
  <si>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</si>
  <si>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</si>
  <si>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</si>
  <si>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</si>
  <si>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</si>
  <si>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</si>
  <si>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</si>
  <si>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</si>
  <si>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</si>
  <si>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</si>
  <si>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</si>
  <si>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</si>
  <si>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</si>
  <si>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</si>
  <si>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</si>
  <si>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</si>
  <si>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</si>
  <si>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</si>
  <si>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</si>
  <si>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</si>
  <si>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</si>
  <si>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</si>
  <si>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</si>
  <si>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</si>
  <si>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</si>
  <si>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</si>
  <si>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</si>
  <si>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</si>
  <si>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</si>
  <si>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</si>
  <si>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</si>
  <si>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</si>
  <si>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</si>
  <si>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</si>
  <si>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</si>
  <si>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</si>
  <si>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</si>
  <si>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</si>
  <si>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</si>
  <si>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</si>
  <si>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</si>
  <si>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</si>
  <si>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</si>
  <si>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</si>
  <si>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</si>
  <si>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</si>
  <si>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</si>
  <si>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</si>
  <si>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</si>
  <si>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</si>
  <si>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</si>
  <si>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</si>
  <si>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</si>
  <si>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</si>
  <si>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</si>
  <si>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</si>
  <si>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</si>
  <si>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</si>
  <si>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</si>
  <si>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</si>
  <si>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</si>
  <si>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</si>
  <si>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</si>
  <si>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</si>
  <si>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</si>
  <si>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</si>
  <si>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</si>
  <si>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</si>
  <si>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</si>
  <si>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</si>
  <si>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</si>
  <si>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</si>
  <si>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</si>
  <si>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</si>
  <si>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</si>
  <si>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</si>
  <si>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</si>
  <si>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</si>
  <si>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</si>
  <si>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</si>
  <si>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</si>
  <si>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</si>
  <si>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</si>
  <si>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</si>
  <si>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</si>
  <si>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</si>
  <si>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</si>
  <si>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</si>
  <si>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</si>
  <si>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</si>
  <si>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</si>
  <si>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</si>
  <si>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</si>
  <si>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</si>
  <si>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</si>
  <si>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</si>
  <si>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</si>
  <si>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</si>
  <si>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</si>
  <si>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</si>
  <si>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</si>
  <si>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</si>
  <si>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</si>
  <si>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</si>
  <si>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</si>
  <si>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</si>
  <si>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</si>
  <si>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</si>
  <si>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</si>
  <si>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</si>
  <si>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</si>
  <si>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</si>
  <si>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</si>
  <si>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</si>
  <si>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</si>
  <si>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</si>
  <si>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</si>
  <si>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</si>
  <si>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</si>
  <si>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</si>
  <si>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</si>
  <si>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</si>
  <si>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</si>
  <si>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</si>
  <si>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</si>
  <si>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</si>
  <si>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</si>
  <si>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</si>
  <si>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</si>
  <si>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</si>
  <si>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</si>
  <si>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</si>
  <si>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</si>
  <si>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</si>
  <si>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</si>
  <si>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</si>
  <si>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</si>
  <si>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</si>
  <si>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</si>
  <si>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</si>
  <si>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</si>
  <si>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</si>
  <si>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</si>
  <si>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</si>
  <si>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</si>
  <si>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</si>
  <si>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</si>
  <si>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</si>
  <si>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</si>
  <si>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</si>
  <si>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</si>
  <si>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</si>
  <si>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</si>
  <si>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</si>
  <si>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</si>
  <si>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</si>
  <si>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</si>
  <si>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</si>
  <si>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</si>
  <si>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</si>
  <si>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</si>
  <si>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</si>
  <si>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</si>
  <si>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</si>
  <si>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</si>
  <si>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</si>
  <si>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</si>
  <si>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</si>
  <si>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</si>
  <si>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</si>
  <si>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</si>
  <si>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</si>
  <si>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</si>
  <si>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</si>
  <si>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</si>
  <si>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</si>
  <si>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</si>
  <si>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</si>
  <si>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</si>
  <si>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</si>
  <si>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</si>
  <si>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</si>
  <si>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</si>
  <si>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</si>
  <si>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</si>
  <si>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</si>
  <si>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</si>
  <si>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</si>
  <si>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</si>
  <si>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</si>
  <si>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</si>
  <si>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</si>
  <si>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</si>
  <si>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</si>
  <si>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</si>
  <si>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</si>
  <si>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</si>
  <si>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</si>
  <si>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</si>
  <si>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</si>
  <si>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</si>
  <si>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</si>
  <si>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</si>
  <si>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</si>
  <si>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</si>
  <si>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</si>
  <si>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</si>
  <si>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</si>
  <si>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</si>
  <si>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</si>
  <si>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</si>
  <si>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</si>
  <si>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</si>
  <si>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</si>
  <si>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</si>
  <si>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</si>
  <si>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</si>
  <si>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</si>
  <si>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</si>
  <si>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</si>
  <si>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</si>
  <si>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</si>
  <si>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</si>
  <si>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</si>
  <si>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</si>
  <si>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</si>
  <si>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</si>
  <si>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</si>
  <si>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</si>
  <si>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</si>
  <si>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</si>
  <si>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</si>
  <si>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</si>
  <si>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</si>
  <si>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</si>
  <si>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</si>
  <si>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</si>
  <si>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</si>
  <si>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</si>
  <si>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</si>
  <si>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</si>
  <si>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</si>
  <si>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</si>
  <si>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</si>
  <si>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</si>
  <si>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</si>
  <si>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</si>
  <si>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</si>
  <si>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</si>
  <si>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</si>
  <si>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</si>
  <si>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</si>
  <si>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</si>
  <si>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</si>
  <si>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</si>
  <si>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</si>
  <si>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</si>
  <si>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</si>
  <si>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</si>
  <si>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</si>
  <si>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</si>
  <si>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</si>
  <si>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</si>
  <si>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</si>
  <si>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</si>
  <si>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</si>
  <si>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</si>
  <si>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</si>
  <si>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</si>
  <si>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</si>
  <si>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</si>
  <si>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</si>
  <si>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</si>
  <si>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</si>
  <si>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</si>
  <si>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</si>
  <si>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</si>
  <si>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</si>
  <si>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</si>
  <si>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</si>
  <si>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</si>
  <si>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</si>
  <si>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</si>
  <si>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</si>
  <si>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</si>
  <si>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</si>
  <si>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</si>
  <si>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</si>
  <si>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</si>
  <si>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</si>
  <si>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</si>
  <si>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</si>
  <si>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</si>
  <si>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</si>
  <si>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</si>
  <si>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</si>
  <si>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</si>
  <si>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</si>
  <si>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</si>
  <si>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</si>
  <si>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</si>
  <si>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</si>
  <si>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</si>
  <si>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</si>
  <si>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</si>
  <si>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</si>
  <si>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</si>
  <si>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</si>
  <si>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</si>
  <si>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</si>
  <si>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</si>
  <si>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</si>
  <si>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</si>
  <si>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</si>
  <si>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</si>
  <si>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</si>
  <si>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</si>
  <si>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</si>
  <si>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</si>
  <si>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</si>
  <si>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</si>
  <si>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</si>
  <si>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</si>
  <si>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</si>
  <si>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</si>
  <si>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</si>
  <si>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</si>
  <si>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</si>
  <si>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</si>
  <si>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</si>
  <si>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</si>
  <si>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</si>
  <si>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</si>
  <si>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</si>
  <si>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</si>
  <si>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</si>
  <si>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</si>
  <si>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</si>
  <si>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</si>
  <si>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</si>
  <si>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</si>
  <si>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</si>
  <si>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</si>
  <si>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</si>
  <si>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</si>
  <si>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</si>
  <si>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</si>
  <si>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</si>
  <si>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</si>
  <si>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</si>
  <si>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</si>
  <si>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</si>
  <si>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</si>
  <si>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</si>
  <si>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</si>
  <si>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</si>
  <si>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</si>
  <si>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</si>
  <si>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</si>
  <si>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</si>
  <si>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</si>
  <si>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</si>
  <si>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</si>
  <si>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</si>
  <si>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</si>
  <si>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</si>
  <si>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</si>
  <si>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</si>
  <si>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</si>
  <si>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</si>
  <si>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</si>
  <si>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</si>
  <si>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</si>
  <si>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</si>
  <si>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</si>
  <si>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</si>
  <si>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</si>
  <si>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</si>
  <si>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</si>
  <si>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</si>
  <si>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</si>
  <si>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</si>
  <si>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</si>
  <si>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</si>
  <si>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</si>
  <si>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</si>
  <si>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</si>
  <si>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</si>
  <si>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</si>
  <si>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</si>
  <si>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</si>
  <si>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</si>
  <si>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</si>
  <si>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</si>
  <si>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</si>
  <si>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</si>
  <si>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</si>
  <si>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</si>
  <si>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</si>
  <si>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</si>
  <si>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</si>
  <si>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</si>
  <si>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</si>
  <si>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</si>
  <si>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</si>
  <si>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</si>
  <si>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</si>
  <si>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</si>
  <si>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</si>
  <si>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</si>
  <si>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</si>
  <si>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</si>
  <si>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</si>
  <si>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</si>
  <si>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</si>
  <si>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</si>
  <si>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</si>
  <si>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</si>
  <si>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</si>
  <si>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</si>
  <si>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</si>
  <si>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</si>
  <si>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</si>
  <si>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</si>
  <si>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</si>
  <si>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</si>
  <si>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</si>
  <si>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</si>
  <si>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</si>
  <si>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</si>
  <si>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</si>
  <si>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</si>
  <si>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</si>
  <si>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</si>
  <si>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</si>
  <si>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</si>
  <si>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</si>
  <si>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</si>
  <si>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</si>
  <si>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</si>
  <si>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</si>
  <si>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</si>
  <si>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</si>
  <si>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</si>
  <si>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</si>
  <si>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</si>
  <si>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</si>
  <si>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</si>
  <si>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</si>
  <si>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</si>
  <si>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</si>
  <si>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</si>
  <si>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</si>
  <si>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</si>
  <si>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</si>
  <si>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</si>
  <si>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</si>
  <si>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</si>
  <si>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</si>
  <si>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</si>
  <si>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</si>
  <si>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</si>
  <si>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</si>
  <si>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</si>
  <si>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</si>
  <si>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</si>
  <si>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</si>
  <si>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</si>
  <si>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</si>
  <si>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</si>
  <si>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</si>
  <si>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</si>
  <si>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</si>
  <si>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</si>
  <si>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</si>
  <si>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</si>
  <si>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</si>
  <si>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</si>
  <si>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</si>
  <si>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</si>
  <si>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</si>
  <si>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</si>
  <si>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</si>
  <si>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</si>
  <si>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</si>
  <si>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</si>
  <si>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</si>
  <si>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</si>
  <si>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</si>
  <si>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</si>
  <si>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</si>
  <si>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</si>
  <si>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</si>
  <si>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</si>
  <si>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</si>
  <si>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</si>
  <si>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</si>
  <si>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</si>
  <si>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</si>
  <si>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</si>
  <si>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</si>
  <si>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</si>
  <si>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</si>
  <si>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</si>
  <si>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</si>
  <si>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</si>
  <si>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</si>
  <si>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</si>
  <si>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</si>
  <si>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</si>
  <si>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</si>
  <si>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</si>
  <si>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</si>
  <si>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</si>
  <si>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</si>
  <si>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</si>
  <si>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</si>
  <si>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</si>
  <si>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</si>
  <si>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</si>
  <si>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</si>
  <si>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</si>
  <si>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</si>
  <si>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</si>
  <si>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</si>
  <si>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</si>
  <si>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</si>
  <si>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</si>
  <si>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</si>
  <si>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</si>
  <si>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</si>
  <si>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</si>
  <si>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</si>
  <si>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</si>
  <si>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</si>
  <si>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</si>
  <si>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</si>
  <si>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</si>
  <si>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</si>
  <si>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</si>
  <si>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</si>
  <si>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</si>
  <si>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</si>
  <si>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</si>
  <si>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</si>
  <si>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</si>
  <si>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</si>
  <si>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</si>
  <si>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</si>
  <si>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</si>
  <si>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</si>
  <si>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</si>
  <si>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</si>
  <si>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</si>
  <si>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</si>
  <si>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</si>
  <si>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</si>
  <si>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</si>
  <si>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</si>
  <si>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</si>
  <si>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</si>
  <si>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</si>
  <si>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</si>
  <si>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</si>
  <si>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</si>
  <si>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</si>
  <si>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</si>
  <si>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</si>
  <si>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</si>
  <si>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</si>
  <si>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</si>
  <si>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</si>
  <si>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</si>
  <si>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</si>
  <si>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</si>
  <si>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</si>
  <si>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</si>
  <si>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</si>
  <si>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</si>
  <si>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</si>
  <si>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</si>
  <si>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</si>
  <si>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</si>
  <si>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</si>
  <si>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</si>
  <si>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</si>
  <si>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</si>
  <si>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</si>
  <si>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</si>
  <si>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</si>
  <si>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</si>
  <si>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</si>
  <si>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</si>
  <si>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</si>
  <si>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</si>
  <si>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</si>
  <si>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</si>
  <si>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</si>
  <si>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</si>
  <si>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</si>
  <si>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</si>
  <si>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</si>
  <si>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</si>
  <si>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</si>
  <si>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</si>
  <si>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</si>
  <si>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</si>
  <si>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</si>
  <si>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</si>
  <si>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</si>
  <si>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</si>
  <si>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</si>
  <si>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</si>
  <si>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</si>
  <si>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</si>
  <si>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</si>
  <si>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</si>
  <si>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</si>
  <si>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</si>
  <si>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</si>
  <si>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</si>
  <si>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</si>
  <si>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</si>
  <si>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</si>
  <si>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</si>
  <si>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</si>
  <si>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</si>
  <si>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</si>
  <si>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</si>
  <si>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</si>
  <si>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</si>
  <si>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</si>
  <si>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</si>
  <si>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</si>
  <si>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</si>
  <si>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</si>
  <si>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</si>
  <si>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</si>
  <si>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</si>
  <si>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</si>
  <si>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</si>
  <si>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</si>
  <si>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</si>
  <si>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</si>
  <si>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</si>
  <si>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</si>
  <si>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</si>
  <si>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</si>
  <si>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</si>
  <si>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</si>
  <si>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</si>
  <si>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</si>
  <si>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</si>
  <si>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</si>
  <si>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</si>
  <si>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</si>
  <si>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</si>
  <si>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</si>
  <si>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</si>
  <si>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</si>
  <si>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</si>
  <si>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</si>
  <si>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</si>
  <si>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</si>
  <si>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</si>
  <si>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</si>
  <si>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</si>
  <si>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</si>
  <si>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</si>
  <si>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</si>
  <si>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</si>
  <si>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</si>
  <si>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</si>
  <si>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</si>
  <si>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</si>
  <si>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</si>
  <si>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</si>
  <si>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</si>
  <si>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</si>
  <si>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</si>
  <si>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</si>
  <si>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</si>
  <si>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</si>
  <si>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</si>
  <si>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</si>
  <si>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</si>
  <si>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</si>
  <si>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</si>
  <si>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</si>
  <si>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</si>
  <si>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</si>
  <si>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</si>
  <si>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</si>
  <si>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</si>
  <si>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</si>
  <si>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</si>
  <si>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</si>
  <si>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</si>
  <si>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</si>
  <si>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</si>
  <si>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</si>
  <si>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</si>
  <si>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</si>
  <si>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</si>
  <si>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</si>
  <si>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</si>
  <si>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</si>
  <si>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</si>
  <si>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</si>
  <si>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</si>
  <si>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</si>
  <si>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</si>
  <si>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</si>
  <si>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</si>
  <si>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</si>
  <si>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</si>
  <si>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</si>
  <si>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</si>
  <si>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</si>
  <si>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</si>
  <si>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</si>
  <si>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</si>
  <si>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</si>
  <si>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</si>
  <si>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</si>
  <si>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</si>
  <si>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</si>
  <si>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</si>
  <si>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</si>
  <si>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</si>
  <si>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</si>
  <si>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</si>
  <si>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</si>
  <si>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</si>
  <si>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</si>
  <si>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</si>
  <si>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</si>
  <si>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</si>
  <si>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</si>
  <si>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</si>
  <si>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</si>
  <si>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</si>
  <si>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</si>
  <si>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</si>
  <si>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</si>
  <si>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</si>
  <si>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</si>
  <si>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</si>
  <si>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</si>
  <si>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</si>
  <si>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</si>
  <si>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</si>
  <si>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</si>
  <si>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</si>
  <si>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</si>
  <si>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</si>
  <si>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</si>
  <si>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</si>
  <si>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</si>
  <si>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</si>
  <si>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</si>
  <si>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</si>
  <si>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</si>
  <si>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</si>
  <si>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</si>
  <si>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</si>
  <si>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</si>
  <si>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</si>
  <si>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</si>
  <si>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</si>
  <si>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</si>
  <si>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</si>
  <si>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</si>
  <si>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</si>
  <si>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</si>
  <si>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</si>
  <si>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</si>
  <si>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</si>
  <si>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</si>
  <si>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</si>
  <si>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</si>
  <si>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</si>
  <si>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</si>
  <si>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</si>
  <si>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</si>
  <si>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</si>
  <si>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</si>
  <si>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</si>
  <si>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</si>
  <si>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</si>
  <si>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</si>
  <si>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</si>
  <si>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</si>
  <si>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</si>
  <si>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</si>
  <si>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</si>
  <si>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</si>
  <si>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</si>
  <si>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</si>
  <si>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</si>
  <si>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</si>
  <si>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</si>
  <si>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</si>
  <si>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</si>
  <si>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</si>
  <si>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</si>
  <si>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</si>
  <si>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</si>
  <si>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</si>
  <si>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</si>
  <si>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</si>
  <si>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</si>
  <si>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</si>
  <si>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</si>
  <si>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</si>
  <si>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</si>
  <si>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</si>
  <si>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</si>
  <si>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</si>
  <si>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</si>
  <si>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</si>
  <si>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</si>
  <si>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</si>
  <si>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</si>
  <si>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</si>
  <si>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</si>
  <si>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</si>
  <si>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</si>
  <si>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</si>
  <si>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</si>
  <si>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</si>
  <si>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</si>
  <si>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</si>
  <si>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</si>
  <si>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</si>
  <si>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</si>
  <si>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</si>
  <si>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</si>
  <si>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</si>
  <si>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</si>
  <si>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</si>
  <si>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</si>
  <si>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</si>
  <si>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</si>
  <si>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</si>
  <si>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</si>
  <si>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</si>
  <si>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</si>
  <si>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</si>
  <si>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</si>
  <si>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</si>
  <si>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</si>
  <si>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</si>
  <si>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</si>
  <si>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</si>
  <si>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</si>
  <si>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</si>
  <si>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</si>
  <si>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</si>
  <si>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</si>
  <si>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</si>
  <si>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</si>
  <si>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</si>
  <si>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</si>
  <si>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</si>
  <si>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</si>
  <si>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</si>
  <si>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</si>
  <si>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</si>
  <si>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</si>
  <si>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</si>
  <si>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</si>
  <si>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</si>
  <si>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</si>
  <si>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</si>
  <si>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</si>
  <si>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</si>
  <si>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</si>
  <si>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</si>
  <si>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</si>
  <si>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</si>
  <si>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</si>
  <si>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</si>
  <si>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</si>
  <si>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</si>
  <si>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</si>
  <si>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</si>
  <si>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</si>
  <si>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</si>
  <si>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</si>
  <si>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</si>
  <si>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</si>
  <si>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</si>
  <si>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</si>
  <si>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</si>
  <si>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</si>
  <si>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</si>
  <si>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</si>
  <si>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</si>
  <si>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</si>
  <si>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</si>
  <si>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</si>
  <si>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</si>
  <si>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</si>
  <si>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</si>
  <si>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</si>
  <si>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</si>
  <si>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</si>
  <si>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</si>
  <si>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</si>
  <si>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</si>
  <si>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</si>
  <si>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</si>
  <si>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</si>
  <si>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</si>
  <si>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</si>
  <si>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</si>
  <si>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</si>
  <si>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</si>
  <si>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</si>
  <si>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</si>
  <si>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</si>
  <si>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</si>
  <si>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</si>
  <si>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</si>
  <si>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</si>
  <si>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</si>
  <si>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</si>
  <si>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</si>
  <si>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</si>
  <si>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</si>
  <si>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</si>
  <si>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</si>
  <si>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</si>
  <si>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</si>
  <si>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</si>
  <si>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</si>
  <si>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</si>
  <si>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</si>
  <si>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</si>
  <si>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</si>
  <si>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</si>
  <si>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</si>
  <si>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</si>
  <si>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</si>
  <si>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</si>
  <si>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</si>
  <si>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</si>
  <si>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</si>
  <si>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</si>
  <si>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</si>
  <si>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</si>
  <si>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</si>
  <si>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</si>
  <si>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</si>
  <si>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</si>
  <si>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</si>
  <si>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</si>
  <si>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</si>
  <si>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</si>
  <si>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</si>
  <si>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</si>
  <si>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</si>
  <si>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</si>
  <si>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</si>
  <si>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</si>
  <si>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</si>
  <si>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</si>
  <si>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</si>
  <si>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</si>
  <si>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</si>
  <si>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</si>
  <si>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</si>
  <si>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</si>
  <si>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</si>
  <si>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</si>
  <si>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</si>
  <si>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</si>
  <si>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</si>
  <si>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</si>
  <si>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</si>
  <si>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</si>
  <si>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</si>
  <si>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</si>
  <si>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</si>
  <si>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</si>
  <si>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</si>
  <si>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</si>
  <si>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</si>
  <si>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</si>
  <si>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</si>
  <si>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</si>
  <si>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</si>
  <si>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</si>
  <si>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</si>
  <si>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</si>
  <si>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</si>
  <si>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</si>
  <si>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</si>
  <si>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</si>
  <si>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</si>
  <si>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</si>
  <si>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</si>
  <si>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</si>
  <si>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</si>
  <si>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</si>
  <si>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</si>
  <si>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</si>
  <si>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</si>
  <si>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</si>
  <si>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</si>
  <si>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</si>
  <si>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</si>
  <si>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</si>
  <si>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</si>
  <si>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</si>
  <si>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</si>
  <si>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</si>
  <si>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</si>
  <si>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</si>
  <si>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</si>
  <si>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</si>
  <si>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</si>
  <si>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</si>
  <si>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</si>
  <si>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</si>
  <si>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</si>
  <si>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</si>
  <si>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</si>
  <si>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</si>
  <si>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</si>
  <si>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</si>
  <si>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</si>
  <si>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</si>
  <si>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</si>
  <si>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</si>
  <si>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</si>
  <si>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</si>
  <si>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</si>
  <si>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</si>
  <si>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</si>
  <si>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</si>
  <si>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</si>
  <si>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</si>
  <si>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</si>
  <si>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</si>
  <si>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</si>
  <si>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</si>
  <si>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</si>
  <si>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</si>
  <si>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</si>
  <si>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</si>
  <si>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</si>
  <si>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</si>
  <si>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</si>
  <si>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</si>
  <si>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</si>
  <si>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</si>
  <si>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</si>
  <si>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</si>
  <si>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</si>
  <si>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</si>
  <si>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</si>
  <si>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</si>
  <si>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</si>
  <si>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</si>
  <si>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</si>
  <si>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</si>
  <si>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</si>
  <si>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</si>
  <si>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</si>
  <si>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</si>
  <si>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</si>
  <si>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</si>
  <si>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</si>
  <si>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</si>
  <si>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</si>
  <si>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</si>
  <si>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</si>
  <si>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</si>
  <si>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</si>
  <si>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</si>
  <si>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</si>
  <si>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</si>
  <si>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</si>
  <si>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</si>
  <si>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</si>
  <si>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</si>
  <si>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</si>
  <si>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</si>
  <si>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</si>
  <si>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</si>
  <si>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</si>
  <si>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</si>
  <si>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</si>
  <si>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</si>
  <si>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</si>
  <si>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</si>
  <si>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</si>
  <si>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</si>
  <si>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</si>
  <si>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</si>
  <si>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</si>
  <si>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</si>
  <si>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</si>
  <si>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</si>
  <si>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</si>
  <si>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</si>
  <si>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</si>
  <si>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</si>
  <si>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</si>
  <si>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</si>
  <si>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</si>
  <si>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</si>
  <si>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</si>
  <si>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</si>
  <si>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</si>
  <si>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</si>
  <si>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</si>
  <si>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</si>
  <si>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</si>
  <si>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</si>
  <si>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</si>
  <si>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</si>
  <si>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</si>
  <si>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</si>
  <si>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</si>
  <si>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</si>
  <si>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</si>
  <si>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</si>
  <si>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</si>
  <si>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</si>
  <si>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</si>
  <si>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</si>
  <si>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</si>
  <si>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</si>
  <si>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</si>
  <si>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</si>
  <si>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</si>
  <si>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</si>
  <si>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</si>
  <si>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</si>
  <si>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</si>
  <si>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</si>
  <si>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</si>
  <si>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</si>
  <si>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</si>
  <si>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</si>
  <si>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</si>
  <si>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</si>
  <si>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</si>
  <si>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</si>
  <si>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</si>
  <si>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</si>
  <si>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</si>
  <si>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</si>
  <si>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</si>
  <si>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</si>
  <si>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</si>
  <si>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</si>
  <si>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</si>
  <si>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</si>
  <si>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</si>
  <si>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</si>
  <si>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</si>
  <si>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</si>
  <si>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</si>
  <si>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</si>
  <si>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</si>
  <si>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</si>
  <si>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</si>
  <si>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</si>
  <si>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</si>
  <si>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</si>
  <si>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</si>
  <si>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</si>
  <si>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</si>
  <si>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</si>
  <si>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</si>
  <si>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</si>
  <si>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</si>
  <si>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</si>
  <si>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</si>
  <si>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</si>
  <si>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</si>
  <si>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</si>
  <si>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</si>
  <si>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</si>
  <si>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</si>
  <si>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</si>
  <si>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</si>
  <si>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</si>
  <si>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</si>
  <si>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</si>
  <si>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</si>
  <si>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</si>
  <si>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</si>
  <si>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</si>
  <si>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</si>
  <si>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</si>
  <si>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</si>
  <si>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</si>
  <si>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</si>
  <si>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</si>
  <si>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</si>
  <si>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</si>
  <si>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</si>
  <si>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</si>
  <si>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</si>
  <si>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</si>
  <si>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</si>
  <si>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</si>
  <si>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</si>
  <si>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</si>
  <si>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</si>
  <si>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</si>
  <si>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</si>
  <si>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</si>
  <si>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</si>
  <si>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</si>
  <si>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</si>
  <si>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</si>
  <si>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</si>
  <si>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</si>
  <si>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</si>
  <si>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</si>
  <si>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</si>
  <si>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</si>
  <si>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</si>
  <si>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</si>
  <si>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</si>
  <si>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</si>
  <si>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</si>
  <si>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</si>
  <si>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</si>
  <si>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</si>
  <si>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</si>
  <si>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</si>
  <si>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</si>
  <si>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</si>
  <si>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</si>
  <si>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</si>
  <si>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</si>
  <si>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</si>
  <si>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</si>
  <si>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</si>
  <si>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</si>
  <si>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</si>
  <si>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</si>
  <si>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</si>
  <si>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</si>
  <si>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</si>
  <si>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</si>
  <si>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</si>
  <si>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</si>
  <si>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</si>
  <si>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</si>
  <si>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</si>
  <si>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</si>
  <si>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</si>
  <si>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</si>
  <si>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</si>
  <si>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</si>
  <si>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</si>
  <si>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</si>
  <si>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</si>
  <si>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</si>
  <si>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</si>
  <si>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</si>
  <si>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</si>
  <si>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</si>
  <si>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</si>
  <si>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</si>
  <si>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</si>
  <si>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</si>
  <si>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</si>
  <si>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</si>
  <si>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</si>
  <si>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</si>
  <si>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</si>
  <si>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</si>
  <si>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</si>
  <si>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</si>
  <si>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</si>
  <si>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</si>
  <si>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</si>
  <si>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</si>
  <si>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</si>
  <si>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</si>
  <si>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</si>
  <si>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</si>
  <si>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</si>
  <si>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</si>
  <si>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</si>
  <si>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</si>
  <si>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</si>
  <si>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</si>
  <si>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</si>
  <si>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</si>
  <si>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</si>
  <si>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</si>
  <si>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</si>
  <si>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</si>
  <si>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</si>
  <si>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</si>
  <si>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</si>
  <si>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</si>
  <si>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</si>
  <si>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</si>
  <si>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</si>
  <si>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</si>
  <si>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</si>
  <si>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</si>
  <si>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</si>
  <si>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</si>
  <si>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</si>
  <si>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</si>
  <si>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</si>
  <si>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</si>
  <si>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</si>
  <si>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</si>
  <si>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</si>
  <si>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</si>
  <si>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</si>
  <si>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</si>
  <si>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</si>
  <si>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</si>
  <si>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</si>
  <si>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</si>
  <si>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</si>
  <si>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</si>
  <si>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</si>
  <si>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</si>
  <si>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</si>
  <si>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</si>
  <si>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</si>
  <si>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</si>
  <si>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</si>
  <si>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</si>
  <si>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</si>
  <si>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</si>
  <si>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</si>
  <si>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</si>
  <si>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</si>
  <si>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</si>
  <si>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</si>
  <si>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</si>
  <si>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</si>
  <si>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</si>
  <si>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</si>
  <si>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</si>
  <si>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</si>
  <si>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</si>
  <si>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</si>
  <si>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</si>
  <si>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</si>
  <si>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</si>
  <si>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</si>
  <si>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</si>
  <si>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</si>
  <si>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</si>
  <si>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</si>
  <si>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</si>
  <si>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</si>
  <si>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</si>
  <si>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</si>
  <si>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</si>
  <si>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</si>
  <si>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</si>
  <si>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</si>
  <si>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</si>
  <si>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</si>
  <si>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</si>
  <si>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</si>
  <si>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</si>
  <si>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</si>
  <si>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</si>
  <si>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</si>
  <si>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</si>
  <si>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</si>
  <si>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</si>
  <si>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</si>
  <si>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</si>
  <si>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</si>
  <si>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</si>
  <si>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</si>
  <si>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</si>
  <si>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</si>
  <si>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</si>
  <si>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</si>
  <si>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</si>
  <si>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</si>
  <si>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</si>
  <si>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</si>
  <si>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</si>
  <si>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</si>
  <si>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</si>
  <si>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</si>
  <si>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</si>
  <si>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</si>
  <si>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</si>
  <si>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</si>
  <si>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</si>
  <si>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</si>
  <si>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</si>
  <si>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</si>
  <si>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</si>
  <si>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</si>
  <si>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</si>
  <si>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</si>
  <si>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</si>
  <si>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</si>
  <si>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</si>
  <si>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</si>
  <si>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</si>
  <si>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</si>
  <si>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</si>
  <si>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</si>
  <si>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</si>
  <si>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</si>
  <si>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</si>
  <si>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</si>
  <si>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</si>
  <si>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</si>
  <si>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</si>
  <si>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</si>
  <si>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</si>
  <si>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</si>
  <si>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</si>
  <si>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</si>
  <si>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</si>
  <si>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</si>
  <si>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</si>
  <si>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</si>
  <si>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</si>
  <si>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</si>
  <si>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</si>
  <si>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</si>
  <si>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</si>
  <si>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</si>
  <si>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</si>
  <si>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</si>
  <si>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</si>
  <si>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</si>
  <si>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</si>
  <si>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</si>
  <si>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</si>
  <si>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</si>
  <si>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</si>
  <si>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</si>
  <si>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</si>
  <si>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</si>
  <si>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</si>
  <si>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</si>
  <si>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</si>
  <si>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</si>
  <si>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</si>
  <si>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</si>
  <si>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</si>
  <si>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</si>
  <si>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</si>
  <si>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</si>
  <si>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</si>
  <si>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</si>
  <si>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</si>
  <si>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</si>
  <si>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</si>
  <si>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</si>
  <si>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</si>
  <si>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</si>
  <si>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</si>
  <si>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</si>
  <si>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</si>
  <si>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</si>
  <si>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</si>
  <si>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</si>
  <si>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</si>
  <si>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</si>
  <si>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</si>
  <si>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</si>
  <si>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</si>
  <si>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</si>
  <si>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</si>
  <si>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</si>
  <si>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</si>
  <si>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</si>
  <si>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</si>
  <si>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</si>
  <si>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</si>
  <si>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</si>
  <si>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</si>
  <si>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</si>
  <si>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</si>
  <si>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</si>
  <si>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</si>
  <si>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</si>
  <si>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</si>
  <si>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</si>
  <si>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</si>
  <si>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</si>
  <si>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</si>
  <si>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</si>
  <si>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</si>
  <si>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</si>
  <si>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</si>
  <si>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</si>
  <si>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</si>
  <si>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</si>
  <si>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</si>
  <si>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</si>
  <si>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</si>
  <si>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</si>
  <si>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</si>
  <si>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</si>
  <si>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</si>
  <si>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</si>
  <si>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</si>
  <si>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</si>
  <si>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</si>
  <si>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</si>
  <si>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</si>
  <si>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</si>
  <si>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</si>
  <si>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</si>
  <si>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</si>
  <si>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</si>
  <si>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</si>
  <si>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</si>
  <si>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</si>
  <si>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</si>
  <si>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</si>
  <si>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</si>
  <si>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</si>
  <si>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</si>
  <si>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</si>
  <si>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</si>
  <si>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</si>
  <si>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</si>
  <si>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</si>
  <si>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</si>
  <si>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</si>
  <si>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</si>
  <si>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</si>
  <si>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</si>
  <si>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</si>
  <si>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</si>
  <si>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</si>
  <si>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</si>
  <si>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</si>
  <si>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</si>
  <si>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</si>
  <si>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</si>
  <si>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</si>
  <si>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</si>
  <si>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</si>
  <si>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</si>
  <si>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</si>
  <si>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</si>
  <si>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</si>
  <si>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</si>
  <si>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</si>
  <si>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</si>
  <si>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</si>
  <si>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</si>
  <si>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</si>
  <si>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</si>
  <si>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</si>
  <si>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</si>
  <si>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</si>
  <si>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</si>
  <si>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</si>
  <si>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</si>
  <si>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</si>
  <si>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</si>
  <si>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</si>
  <si>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</si>
  <si>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</si>
  <si>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</si>
  <si>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</si>
  <si>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</si>
  <si>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</si>
  <si>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</si>
  <si>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</si>
  <si>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</si>
  <si>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</si>
  <si>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</si>
  <si>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</si>
  <si>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</si>
  <si>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</si>
  <si>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</si>
  <si>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</si>
  <si>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</si>
  <si>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</si>
  <si>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</si>
  <si>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</si>
  <si>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</si>
  <si>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</si>
  <si>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</si>
  <si>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</si>
  <si>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</si>
  <si>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</si>
  <si>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</si>
  <si>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</si>
  <si>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</si>
  <si>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</si>
  <si>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</si>
  <si>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</si>
  <si>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</si>
  <si>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</si>
  <si>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</si>
  <si>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</si>
  <si>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</si>
  <si>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</si>
  <si>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</si>
  <si>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</si>
  <si>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</si>
  <si>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</si>
  <si>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</si>
  <si>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</si>
  <si>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</si>
  <si>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</si>
  <si>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</si>
  <si>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</si>
  <si>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</si>
  <si>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</si>
  <si>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</si>
  <si>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</si>
  <si>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</si>
  <si>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</si>
  <si>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</si>
  <si>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</si>
  <si>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</si>
  <si>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</si>
  <si>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</si>
  <si>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</si>
  <si>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</si>
  <si>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</si>
  <si>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</si>
  <si>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</si>
  <si>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</si>
  <si>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</si>
  <si>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</si>
  <si>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</si>
  <si>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</si>
  <si>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</si>
  <si>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</si>
  <si>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</si>
  <si>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</si>
  <si>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</si>
  <si>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</si>
  <si>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</si>
  <si>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</si>
  <si>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</si>
  <si>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</si>
  <si>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</si>
  <si>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</si>
  <si>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</si>
  <si>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</si>
  <si>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</si>
  <si>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</si>
  <si>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</si>
  <si>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</si>
  <si>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</si>
  <si>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</si>
  <si>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</si>
  <si>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</si>
  <si>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</si>
  <si>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</si>
  <si>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</si>
  <si>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</si>
  <si>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</si>
  <si>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</si>
  <si>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</si>
  <si>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</si>
  <si>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</si>
  <si>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</si>
  <si>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</si>
  <si>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</si>
  <si>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</si>
  <si>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</si>
  <si>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</si>
  <si>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</si>
  <si>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</si>
  <si>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</si>
  <si>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</si>
  <si>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</si>
  <si>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</si>
  <si>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</si>
  <si>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</si>
  <si>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</si>
  <si>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</si>
  <si>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</si>
  <si>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</si>
  <si>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</si>
  <si>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</si>
  <si>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</si>
  <si>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</si>
  <si>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</si>
  <si>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</si>
  <si>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</si>
  <si>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</si>
  <si>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</si>
  <si>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</si>
  <si>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</si>
  <si>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</si>
  <si>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</si>
  <si>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</si>
  <si>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</si>
  <si>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</si>
  <si>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</si>
  <si>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</si>
  <si>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</si>
  <si>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</si>
  <si>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</si>
  <si>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</si>
  <si>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</si>
  <si>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</si>
  <si>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</si>
  <si>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</si>
  <si>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</si>
  <si>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</si>
  <si>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</si>
  <si>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</si>
  <si>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</si>
  <si>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</si>
  <si>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</si>
  <si>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</si>
  <si>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</si>
  <si>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</si>
  <si>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</si>
  <si>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</si>
  <si>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</si>
  <si>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</si>
  <si>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</si>
  <si>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</si>
  <si>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</si>
  <si>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</si>
  <si>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</si>
  <si>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</si>
  <si>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</si>
  <si>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</si>
  <si>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</si>
  <si>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</si>
  <si>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</si>
  <si>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</si>
  <si>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</si>
  <si>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</si>
  <si>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</si>
  <si>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</si>
  <si>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</si>
  <si>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</si>
  <si>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</si>
  <si>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</si>
  <si>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</si>
  <si>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</si>
  <si>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</si>
  <si>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</si>
  <si>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</si>
  <si>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</si>
  <si>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</si>
  <si>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</si>
  <si>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</si>
  <si>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</si>
  <si>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</si>
  <si>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</si>
  <si>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</si>
  <si>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</si>
  <si>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</si>
  <si>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</si>
  <si>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</si>
  <si>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</si>
  <si>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</si>
  <si>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</si>
  <si>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</si>
  <si>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</si>
  <si>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</si>
  <si>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</si>
  <si>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</si>
  <si>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</si>
  <si>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</si>
  <si>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</si>
  <si>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</si>
  <si>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</si>
  <si>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</si>
  <si>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</si>
  <si>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</si>
  <si>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</si>
  <si>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</si>
  <si>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</si>
  <si>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</si>
  <si>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</si>
  <si>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</si>
  <si>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</si>
  <si>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</si>
  <si>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</si>
  <si>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</si>
  <si>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</si>
  <si>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</si>
  <si>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</si>
  <si>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</si>
  <si>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</si>
  <si>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</si>
  <si>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</si>
  <si>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</si>
  <si>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</si>
  <si>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</si>
  <si>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</si>
  <si>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</si>
  <si>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</si>
  <si>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</si>
  <si>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</si>
  <si>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</si>
  <si>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</si>
  <si>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</si>
  <si>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</si>
  <si>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</si>
  <si>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</si>
  <si>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</si>
  <si>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</si>
  <si>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</si>
  <si>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</si>
  <si>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</si>
  <si>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</si>
  <si>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</si>
  <si>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</si>
  <si>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</si>
  <si>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</si>
  <si>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</si>
  <si>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</si>
  <si>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</si>
  <si>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</si>
  <si>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</si>
  <si>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</si>
  <si>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</si>
  <si>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</si>
  <si>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</si>
  <si>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</si>
  <si>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</si>
  <si>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</si>
  <si>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</si>
  <si>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</si>
  <si>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</si>
  <si>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</si>
  <si>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</si>
  <si>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</si>
  <si>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</si>
  <si>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</si>
  <si>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</si>
  <si>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</si>
  <si>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</si>
  <si>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</si>
  <si>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</si>
  <si>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</si>
  <si>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</si>
  <si>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</si>
  <si>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</si>
  <si>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</si>
  <si>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</si>
  <si>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</si>
  <si>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</si>
  <si>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</si>
  <si>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</si>
  <si>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</si>
  <si>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</si>
  <si>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</si>
  <si>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</si>
  <si>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</si>
  <si>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</si>
  <si>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</si>
  <si>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</si>
  <si>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</si>
  <si>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</si>
  <si>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</si>
  <si>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</si>
  <si>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</si>
  <si>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</si>
  <si>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</si>
  <si>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</si>
  <si>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</si>
  <si>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</si>
  <si>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</si>
  <si>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</si>
  <si>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</si>
  <si>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</si>
  <si>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</si>
  <si>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</si>
  <si>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</si>
  <si>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</si>
  <si>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</si>
  <si>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</si>
  <si>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</si>
  <si>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</si>
  <si>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</si>
  <si>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</si>
  <si>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</si>
  <si>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</si>
  <si>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</si>
  <si>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</si>
  <si>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</si>
  <si>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</si>
  <si>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</si>
  <si>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</si>
  <si>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</si>
  <si>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</si>
  <si>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</si>
  <si>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</si>
  <si>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</si>
  <si>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</si>
  <si>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</si>
  <si>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</si>
  <si>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</si>
  <si>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</si>
  <si>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</si>
  <si>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</si>
  <si>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</si>
  <si>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</si>
  <si>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</si>
  <si>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</si>
  <si>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</si>
  <si>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</si>
  <si>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</si>
  <si>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</si>
  <si>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</si>
  <si>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</si>
  <si>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</si>
  <si>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</si>
  <si>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</si>
  <si>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</si>
  <si>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</si>
  <si>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</si>
  <si>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</si>
  <si>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</si>
  <si>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</si>
  <si>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</si>
  <si>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</si>
  <si>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</si>
  <si>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</si>
  <si>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</si>
  <si>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</si>
  <si>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</si>
  <si>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</si>
  <si>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</si>
  <si>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</si>
  <si>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</si>
  <si>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</si>
  <si>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</si>
  <si>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</si>
  <si>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</si>
  <si>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</si>
  <si>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</si>
  <si>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</si>
  <si>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</si>
  <si>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</si>
  <si>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</si>
  <si>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</si>
  <si>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</si>
  <si>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</si>
  <si>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</si>
  <si>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</si>
  <si>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</si>
  <si>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</si>
  <si>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</si>
  <si>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</si>
  <si>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</si>
  <si>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</si>
  <si>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</si>
  <si>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</si>
  <si>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</si>
  <si>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</si>
  <si>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</si>
  <si>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</si>
  <si>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</si>
  <si>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</si>
  <si>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</si>
  <si>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</si>
  <si>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</si>
  <si>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</si>
  <si>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</si>
  <si>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</si>
  <si>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</si>
  <si>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</si>
  <si>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</si>
  <si>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</si>
  <si>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</si>
  <si>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</si>
  <si>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</si>
  <si>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</si>
  <si>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</si>
  <si>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</si>
  <si>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</si>
  <si>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</si>
  <si>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</si>
  <si>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</si>
  <si>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</si>
  <si>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</si>
  <si>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</si>
  <si>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</si>
  <si>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</si>
  <si>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</si>
  <si>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</si>
  <si>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</si>
  <si>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</si>
  <si>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</si>
  <si>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</si>
  <si>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</si>
  <si>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</si>
  <si>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</si>
  <si>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</si>
  <si>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</si>
  <si>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</si>
  <si>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</si>
  <si>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</si>
  <si>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</si>
  <si>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</si>
  <si>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</si>
  <si>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</si>
  <si>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</si>
  <si>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</si>
  <si>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</si>
  <si>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</si>
  <si>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</si>
  <si>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</si>
  <si>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</si>
  <si>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</si>
  <si>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</si>
  <si>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</si>
  <si>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</si>
  <si>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</si>
  <si>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</si>
  <si>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</si>
  <si>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</si>
  <si>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</si>
  <si>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</si>
  <si>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</si>
  <si>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</si>
  <si>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</si>
  <si>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</si>
  <si>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</si>
  <si>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</si>
  <si>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</si>
  <si>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</si>
  <si>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</si>
  <si>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</si>
  <si>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</si>
  <si>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</si>
  <si>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</si>
  <si>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</si>
  <si>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</si>
  <si>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</si>
  <si>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</si>
  <si>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</si>
  <si>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</si>
  <si>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</si>
  <si>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</si>
  <si>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</si>
  <si>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</si>
  <si>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</si>
  <si>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</si>
  <si>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</si>
  <si>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</si>
  <si>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</si>
  <si>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</si>
  <si>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</si>
  <si>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</si>
  <si>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</si>
  <si>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</si>
  <si>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</si>
  <si>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</si>
  <si>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</si>
  <si>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</si>
  <si>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</si>
  <si>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</si>
  <si>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</si>
  <si>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</si>
  <si>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</si>
  <si>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</si>
  <si>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</si>
  <si>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</si>
  <si>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</si>
  <si>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</si>
  <si>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</si>
  <si>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</si>
  <si>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</si>
  <si>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</si>
  <si>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</si>
  <si>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</si>
  <si>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</si>
  <si>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</si>
  <si>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</si>
  <si>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</si>
  <si>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</si>
  <si>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</si>
  <si>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</si>
  <si>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</si>
  <si>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</si>
  <si>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</si>
  <si>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</si>
  <si>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</si>
  <si>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</si>
  <si>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</si>
  <si>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</si>
  <si>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</si>
  <si>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</si>
  <si>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</si>
  <si>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</si>
  <si>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</si>
  <si>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</si>
  <si>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</si>
  <si>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</si>
  <si>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</si>
  <si>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</si>
  <si>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</si>
  <si>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</si>
  <si>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</si>
  <si>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</si>
  <si>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</si>
  <si>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</si>
  <si>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</si>
  <si>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</si>
  <si>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</si>
  <si>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</si>
  <si>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</si>
  <si>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</si>
  <si>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</si>
  <si>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</si>
  <si>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</si>
  <si>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</si>
  <si>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</si>
  <si>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</si>
  <si>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</si>
  <si>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</si>
  <si>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</si>
  <si>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</si>
  <si>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</si>
  <si>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</si>
  <si>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</si>
  <si>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</si>
  <si>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</si>
  <si>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</si>
  <si>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</si>
  <si>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</si>
  <si>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</si>
  <si>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</si>
  <si>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</si>
  <si>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</si>
  <si>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</si>
  <si>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</si>
  <si>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</si>
  <si>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</si>
  <si>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</si>
  <si>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</si>
  <si>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</si>
  <si>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</si>
  <si>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</si>
  <si>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</si>
  <si>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</si>
  <si>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</si>
  <si>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</si>
  <si>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</si>
  <si>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</si>
  <si>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</si>
  <si>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</si>
  <si>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</si>
  <si>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</si>
  <si>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</si>
  <si>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</si>
  <si>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</si>
  <si>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</si>
  <si>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</si>
  <si>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</si>
  <si>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</si>
  <si>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</si>
  <si>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</si>
  <si>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</si>
  <si>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</si>
  <si>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</si>
  <si>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</si>
  <si>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</si>
  <si>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</si>
  <si>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</si>
  <si>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</si>
  <si>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</si>
  <si>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</si>
  <si>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</si>
  <si>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</si>
  <si>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</si>
  <si>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</si>
  <si>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</si>
  <si>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</si>
  <si>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</si>
  <si>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</si>
  <si>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</si>
  <si>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</si>
  <si>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</si>
  <si>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</si>
  <si>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</si>
  <si>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</si>
  <si>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</si>
  <si>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</si>
  <si>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</si>
  <si>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</si>
  <si>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</si>
  <si>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</si>
  <si>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</si>
  <si>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</si>
  <si>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</si>
  <si>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</si>
  <si>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</si>
  <si>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</si>
  <si>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</si>
  <si>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</si>
  <si>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</si>
  <si>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</si>
  <si>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</si>
  <si>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</si>
  <si>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</si>
  <si>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</si>
  <si>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</si>
  <si>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</si>
  <si>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</si>
  <si>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</si>
  <si>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</si>
  <si>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</si>
  <si>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</si>
  <si>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</si>
  <si>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</si>
  <si>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</si>
  <si>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</si>
  <si>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</si>
  <si>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</si>
  <si>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</si>
  <si>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</si>
  <si>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</si>
  <si>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</si>
  <si>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</si>
  <si>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</si>
  <si>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</si>
  <si>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</si>
  <si>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</si>
  <si>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</si>
  <si>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</si>
  <si>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</si>
  <si>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</si>
  <si>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</si>
  <si>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</si>
  <si>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</si>
  <si>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</si>
  <si>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</si>
  <si>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</si>
  <si>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</si>
  <si>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</si>
  <si>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</si>
  <si>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</si>
  <si>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</si>
  <si>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</si>
  <si>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</si>
  <si>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</si>
  <si>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</si>
  <si>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</si>
  <si>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</si>
  <si>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</si>
  <si>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</si>
  <si>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</si>
  <si>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</si>
  <si>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</si>
  <si>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</si>
  <si>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</si>
  <si>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</si>
  <si>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</si>
  <si>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</si>
  <si>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</si>
  <si>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</si>
  <si>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</si>
  <si>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</si>
  <si>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</si>
  <si>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</si>
  <si>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</si>
  <si>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</si>
  <si>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</si>
  <si>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</si>
  <si>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</si>
  <si>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</si>
  <si>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</si>
  <si>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</si>
  <si>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</si>
  <si>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</si>
  <si>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</si>
  <si>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</si>
  <si>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</si>
  <si>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</si>
  <si>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</si>
  <si>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</si>
  <si>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</si>
  <si>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</si>
  <si>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</si>
  <si>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</si>
  <si>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</si>
  <si>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</si>
  <si>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</si>
  <si>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</si>
  <si>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</si>
  <si>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</si>
  <si>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</si>
  <si>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</si>
  <si>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</si>
  <si>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</si>
  <si>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</si>
  <si>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</si>
  <si>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</si>
  <si>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</si>
  <si>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</si>
  <si>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</si>
  <si>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</si>
  <si>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</si>
  <si>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</si>
  <si>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</si>
  <si>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</si>
  <si>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</si>
  <si>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</si>
  <si>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</si>
  <si>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</si>
  <si>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</si>
  <si>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</si>
  <si>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</si>
  <si>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</si>
  <si>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</si>
  <si>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</si>
  <si>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</si>
  <si>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</si>
  <si>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</si>
  <si>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</si>
  <si>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</si>
  <si>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</si>
  <si>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</si>
  <si>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</si>
  <si>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</si>
  <si>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</si>
  <si>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</si>
  <si>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</si>
  <si>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</si>
  <si>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</si>
  <si>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</si>
  <si>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</si>
  <si>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</si>
  <si>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</si>
  <si>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</si>
  <si>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</si>
  <si>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</si>
  <si>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</si>
  <si>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</si>
  <si>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</si>
  <si>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</si>
  <si>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</si>
  <si>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</si>
  <si>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</si>
  <si>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</si>
  <si>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</si>
  <si>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</si>
  <si>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</si>
  <si>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</si>
  <si>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</si>
  <si>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</si>
  <si>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</si>
  <si>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</si>
  <si>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</si>
  <si>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</si>
  <si>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</si>
  <si>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</si>
  <si>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</si>
  <si>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</si>
  <si>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</si>
  <si>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</si>
  <si>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</si>
  <si>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</si>
  <si>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</si>
  <si>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</si>
  <si>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</si>
  <si>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</si>
  <si>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</si>
  <si>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</si>
  <si>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</si>
  <si>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</si>
  <si>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</si>
  <si>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</si>
  <si>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</si>
  <si>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</si>
  <si>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</si>
  <si>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</si>
  <si>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</si>
  <si>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</si>
  <si>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</si>
  <si>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</si>
  <si>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</si>
  <si>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</si>
  <si>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</si>
  <si>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</si>
  <si>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</si>
  <si>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</si>
  <si>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</si>
  <si>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</si>
  <si>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</si>
  <si>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</si>
  <si>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</si>
  <si>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</si>
  <si>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</si>
  <si>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</si>
  <si>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</si>
  <si>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</si>
  <si>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</si>
  <si>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</si>
  <si>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</si>
  <si>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</si>
  <si>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</si>
  <si>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</si>
  <si>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</si>
  <si>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</si>
  <si>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</si>
  <si>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</si>
  <si>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</si>
  <si>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</si>
  <si>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</si>
  <si>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</si>
  <si>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</si>
  <si>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</si>
  <si>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</si>
  <si>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</si>
  <si>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</si>
  <si>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</si>
  <si>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</si>
  <si>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</si>
  <si>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</si>
  <si>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</si>
  <si>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</si>
  <si>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</si>
  <si>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</si>
  <si>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</si>
  <si>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</si>
  <si>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</si>
  <si>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</si>
  <si>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</si>
  <si>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</si>
  <si>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</si>
  <si>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</si>
  <si>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</si>
  <si>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</si>
  <si>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</si>
  <si>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</si>
  <si>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</si>
  <si>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</si>
  <si>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</si>
  <si>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</si>
  <si>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</si>
  <si>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</si>
  <si>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</si>
  <si>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</si>
  <si>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</si>
  <si>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</si>
  <si>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</si>
  <si>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</si>
  <si>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</si>
  <si>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</si>
  <si>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</si>
  <si>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</si>
  <si>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</si>
  <si>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</si>
  <si>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</si>
  <si>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</si>
  <si>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</si>
  <si>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</si>
  <si>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</si>
  <si>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</si>
  <si>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</si>
  <si>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</si>
  <si>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</si>
  <si>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</si>
  <si>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</si>
  <si>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</si>
  <si>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</si>
  <si>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</si>
  <si>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</si>
  <si>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</si>
  <si>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</si>
  <si>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</si>
  <si>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</si>
  <si>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</si>
  <si>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</si>
  <si>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</si>
  <si>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</si>
  <si>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</si>
  <si>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</si>
  <si>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</si>
  <si>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</si>
  <si>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</si>
  <si>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</si>
  <si>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</si>
  <si>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</si>
  <si>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</si>
  <si>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</si>
  <si>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</si>
  <si>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</si>
  <si>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</si>
  <si>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</si>
  <si>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</si>
  <si>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</si>
  <si>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</si>
  <si>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</si>
  <si>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</si>
  <si>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</si>
  <si>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</si>
  <si>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</si>
  <si>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</si>
  <si>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</si>
  <si>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</si>
  <si>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</si>
  <si>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</si>
  <si>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</si>
  <si>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</si>
  <si>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</si>
  <si>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</si>
  <si>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</si>
  <si>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</si>
  <si>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</si>
  <si>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</si>
  <si>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</si>
  <si>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</si>
  <si>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</si>
  <si>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</si>
  <si>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</si>
  <si>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</si>
  <si>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</si>
  <si>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</si>
  <si>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</si>
  <si>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</si>
  <si>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</si>
  <si>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</si>
  <si>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</si>
  <si>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</si>
  <si>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</si>
  <si>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</si>
  <si>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</si>
  <si>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</si>
  <si>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</si>
  <si>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</si>
  <si>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</si>
  <si>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</si>
  <si>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</si>
  <si>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</si>
  <si>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</si>
  <si>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</si>
  <si>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</si>
  <si>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</si>
  <si>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</si>
  <si>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</si>
  <si>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</si>
  <si>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</si>
  <si>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</si>
  <si>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</si>
  <si>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</si>
  <si>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</si>
  <si>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</si>
  <si>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</si>
  <si>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</si>
  <si>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</si>
  <si>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</si>
  <si>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</si>
  <si>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</si>
  <si>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</si>
  <si>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</si>
  <si>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</si>
  <si>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</si>
  <si>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</si>
  <si>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</si>
  <si>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</si>
  <si>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</si>
  <si>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</si>
  <si>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</si>
  <si>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</si>
  <si>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</si>
  <si>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</si>
  <si>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</si>
  <si>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</si>
  <si>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</si>
  <si>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</si>
  <si>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</si>
  <si>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</si>
  <si>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</si>
  <si>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</si>
  <si>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</si>
  <si>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</si>
  <si>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</si>
  <si>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</si>
  <si>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</si>
  <si>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</si>
  <si>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</si>
  <si>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</si>
  <si>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</si>
  <si>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</si>
  <si>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</si>
  <si>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</si>
  <si>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</si>
  <si>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</si>
  <si>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</si>
  <si>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</si>
  <si>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</si>
  <si>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</si>
  <si>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</si>
  <si>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</si>
  <si>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</si>
  <si>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</si>
  <si>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</si>
  <si>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</si>
  <si>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</si>
  <si>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</si>
  <si>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</si>
  <si>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</si>
  <si>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</si>
  <si>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</si>
  <si>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</si>
  <si>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</si>
  <si>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</si>
  <si>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</si>
  <si>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</si>
  <si>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</si>
  <si>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</si>
  <si>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</si>
  <si>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</si>
  <si>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</si>
  <si>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</si>
  <si>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</si>
  <si>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</si>
  <si>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</si>
  <si>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</si>
  <si>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</si>
  <si>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</si>
  <si>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</si>
  <si>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</si>
  <si>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</si>
  <si>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</si>
  <si>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</si>
  <si>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</si>
  <si>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</si>
  <si>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</si>
  <si>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</si>
  <si>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</si>
  <si>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</si>
  <si>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</si>
  <si>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</si>
  <si>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</si>
  <si>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</si>
  <si>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</si>
  <si>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</si>
  <si>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</si>
  <si>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</si>
  <si>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</si>
  <si>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</si>
  <si>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</si>
  <si>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</si>
  <si>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</si>
  <si>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</si>
  <si>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</si>
  <si>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</si>
  <si>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</si>
  <si>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</si>
  <si>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</si>
  <si>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</si>
  <si>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</si>
  <si>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</si>
  <si>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</si>
  <si>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</si>
  <si>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</si>
  <si>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</si>
  <si>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</si>
  <si>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</si>
  <si>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</si>
  <si>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</si>
  <si>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</si>
  <si>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</si>
  <si>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</si>
  <si>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</si>
  <si>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</si>
  <si>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</si>
  <si>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</si>
  <si>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</si>
  <si>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</si>
  <si>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</si>
  <si>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</si>
  <si>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</si>
  <si>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</si>
  <si>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</si>
  <si>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</si>
  <si>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</si>
  <si>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</si>
  <si>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</si>
  <si>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</si>
  <si>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</si>
  <si>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</si>
  <si>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</si>
  <si>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</si>
  <si>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</si>
  <si>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</si>
  <si>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</si>
  <si>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</si>
  <si>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</si>
  <si>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</si>
  <si>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</si>
  <si>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</si>
  <si>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</si>
  <si>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</si>
  <si>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</si>
  <si>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</si>
  <si>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</si>
  <si>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</si>
  <si>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</si>
  <si>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</si>
  <si>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</si>
  <si>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</si>
  <si>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</si>
  <si>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</si>
  <si>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</si>
  <si>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</si>
  <si>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</si>
  <si>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</si>
  <si>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</si>
  <si>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</si>
  <si>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</si>
  <si>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</si>
  <si>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</si>
  <si>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</si>
  <si>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</si>
  <si>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</si>
  <si>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</si>
  <si>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</si>
  <si>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</si>
  <si>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</si>
  <si>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</si>
  <si>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</si>
  <si>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</si>
  <si>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</si>
  <si>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</si>
  <si>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</si>
  <si>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</si>
  <si>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</si>
  <si>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</si>
  <si>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</si>
  <si>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</si>
  <si>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</si>
  <si>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</si>
  <si>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</si>
  <si>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</si>
  <si>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</si>
  <si>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</si>
  <si>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</si>
  <si>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</si>
  <si>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</si>
  <si>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</si>
  <si>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</si>
  <si>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</si>
  <si>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</si>
  <si>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</si>
  <si>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</si>
  <si>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</si>
  <si>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</si>
  <si>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</si>
  <si>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</si>
  <si>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</si>
  <si>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</si>
  <si>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</si>
  <si>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</si>
  <si>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</si>
  <si>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</si>
  <si>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</si>
  <si>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</si>
  <si>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</si>
  <si>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</si>
  <si>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</si>
  <si>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</si>
  <si>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</si>
  <si>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</si>
  <si>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</si>
  <si>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</si>
  <si>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</si>
  <si>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</si>
  <si>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</si>
  <si>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</si>
  <si>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</si>
  <si>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</si>
  <si>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</si>
  <si>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</si>
  <si>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</si>
  <si>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</si>
  <si>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</si>
  <si>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</si>
  <si>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</si>
  <si>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</si>
  <si>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</si>
  <si>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</si>
  <si>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</si>
  <si>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</si>
  <si>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</si>
  <si>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</si>
  <si>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</si>
  <si>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</si>
  <si>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</si>
  <si>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</si>
  <si>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</si>
  <si>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</si>
  <si>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</si>
  <si>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</si>
  <si>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</si>
  <si>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</si>
  <si>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</si>
  <si>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</si>
  <si>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</si>
  <si>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</si>
  <si>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</si>
  <si>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</si>
  <si>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</si>
  <si>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</si>
  <si>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</si>
  <si>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</si>
  <si>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</si>
  <si>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</si>
  <si>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</si>
  <si>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</si>
  <si>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</si>
  <si>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</si>
  <si>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</si>
  <si>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</si>
  <si>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</si>
  <si>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</si>
  <si>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</si>
  <si>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</si>
  <si>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</si>
  <si>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</si>
  <si>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</si>
  <si>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</si>
  <si>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</si>
  <si>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</si>
  <si>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</si>
  <si>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</si>
  <si>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</si>
  <si>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</si>
  <si>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</si>
  <si>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</si>
  <si>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</si>
  <si>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</si>
  <si>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</si>
  <si>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</si>
  <si>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</si>
  <si>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</si>
  <si>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</si>
  <si>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</si>
  <si>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</si>
  <si>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</si>
  <si>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</si>
  <si>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</si>
  <si>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</si>
  <si>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</si>
  <si>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</si>
  <si>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</si>
  <si>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</si>
  <si>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</si>
  <si>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</si>
  <si>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</si>
  <si>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</si>
  <si>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</si>
  <si>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</si>
  <si>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</si>
  <si>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</si>
  <si>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</si>
  <si>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</si>
  <si>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</si>
  <si>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</si>
  <si>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</si>
  <si>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</si>
  <si>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</si>
  <si>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</si>
  <si>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</si>
  <si>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</si>
  <si>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</si>
  <si>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</si>
  <si>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</si>
  <si>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</si>
  <si>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</si>
  <si>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</si>
  <si>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</si>
  <si>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</si>
  <si>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</si>
  <si>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</si>
  <si>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</si>
  <si>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</si>
  <si>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</si>
  <si>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</si>
  <si>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</si>
  <si>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</si>
  <si>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</si>
  <si>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</si>
  <si>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</si>
  <si>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</si>
  <si>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</si>
  <si>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</si>
  <si>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</si>
  <si>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</si>
  <si>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</si>
  <si>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</si>
  <si>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</si>
  <si>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</si>
  <si>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</si>
  <si>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</si>
  <si>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</si>
  <si>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</si>
  <si>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</si>
  <si>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</si>
  <si>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</si>
  <si>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</si>
  <si>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</si>
  <si>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</si>
  <si>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</si>
  <si>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</si>
  <si>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</si>
  <si>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</si>
  <si>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</si>
  <si>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</si>
  <si>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</si>
  <si>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</si>
  <si>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</si>
  <si>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</si>
  <si>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</si>
  <si>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</si>
  <si>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</si>
  <si>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</si>
  <si>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</si>
  <si>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</si>
  <si>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</si>
  <si>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</si>
  <si>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</si>
  <si>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</si>
  <si>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</si>
  <si>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</si>
  <si>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</si>
  <si>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</si>
  <si>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</si>
  <si>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</si>
  <si>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</si>
  <si>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</si>
  <si>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</si>
  <si>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</si>
  <si>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</si>
  <si>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</si>
  <si>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</si>
  <si>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</si>
  <si>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</si>
  <si>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</si>
  <si>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</si>
  <si>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</si>
  <si>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</si>
  <si>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</si>
  <si>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</si>
  <si>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</si>
  <si>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</si>
  <si>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</si>
  <si>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</si>
  <si>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</si>
  <si>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</si>
  <si>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</si>
  <si>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</si>
  <si>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</si>
  <si>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</si>
  <si>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</si>
  <si>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</si>
  <si>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</si>
  <si>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</si>
  <si>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</si>
  <si>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</si>
  <si>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</si>
  <si>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</si>
  <si>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</si>
  <si>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</si>
  <si>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</si>
  <si>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</si>
  <si>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</si>
  <si>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</si>
  <si>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</si>
  <si>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</si>
  <si>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</si>
  <si>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</si>
  <si>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</si>
  <si>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</si>
  <si>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</si>
  <si>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</si>
  <si>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</si>
  <si>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</si>
  <si>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</si>
  <si>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</si>
  <si>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</si>
  <si>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</si>
  <si>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</si>
  <si>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</si>
  <si>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</si>
  <si>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</si>
  <si>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</si>
  <si>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</si>
  <si>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</si>
  <si>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</si>
  <si>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</si>
  <si>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</si>
  <si>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</si>
  <si>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</si>
  <si>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</si>
  <si>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</si>
  <si>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</si>
  <si>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</si>
  <si>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</si>
  <si>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</si>
  <si>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</si>
  <si>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</si>
  <si>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</si>
  <si>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</si>
  <si>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</si>
  <si>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</si>
  <si>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</si>
  <si>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</si>
  <si>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</si>
  <si>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</si>
  <si>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</si>
  <si>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</si>
  <si>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</si>
  <si>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</si>
  <si>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</si>
  <si>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</si>
  <si>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</si>
  <si>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</si>
  <si>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</si>
  <si>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</si>
  <si>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</si>
  <si>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</si>
  <si>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</si>
  <si>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</si>
  <si>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</si>
  <si>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</si>
  <si>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</si>
  <si>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</si>
  <si>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</si>
  <si>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</si>
  <si>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</si>
  <si>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</si>
  <si>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</si>
  <si>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</si>
  <si>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</si>
  <si>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</si>
  <si>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</si>
  <si>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</si>
  <si>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</si>
  <si>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</si>
  <si>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</si>
  <si>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</si>
  <si>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</si>
  <si>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</si>
  <si>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</si>
  <si>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</si>
  <si>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</si>
  <si>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</si>
  <si>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</si>
  <si>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</si>
  <si>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</si>
  <si>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</si>
  <si>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</si>
  <si>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</si>
  <si>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</si>
  <si>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</si>
  <si>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</si>
  <si>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</si>
  <si>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</si>
  <si>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</si>
  <si>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</si>
  <si>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</si>
  <si>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</si>
  <si>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</si>
  <si>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</si>
  <si>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</si>
  <si>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</si>
  <si>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</si>
  <si>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</si>
  <si>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</si>
  <si>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</si>
  <si>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</si>
  <si>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</si>
  <si>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</si>
  <si>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</si>
  <si>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</si>
  <si>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</si>
  <si>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</si>
  <si>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</si>
  <si>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</si>
  <si>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</si>
  <si>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</si>
  <si>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</si>
  <si>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</si>
  <si>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</si>
  <si>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</si>
  <si>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</si>
  <si>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</si>
  <si>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</si>
  <si>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</si>
  <si>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</si>
  <si>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</si>
  <si>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</si>
  <si>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</si>
  <si>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</si>
  <si>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</si>
  <si>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</si>
  <si>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</si>
  <si>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</si>
  <si>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</si>
  <si>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</si>
  <si>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</si>
  <si>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</si>
  <si>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</si>
  <si>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</si>
  <si>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</si>
  <si>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</si>
  <si>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</si>
  <si>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</si>
  <si>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</si>
  <si>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</si>
  <si>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</si>
  <si>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</si>
  <si>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</si>
  <si>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</si>
  <si>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</si>
  <si>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</si>
  <si>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</si>
  <si>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</si>
  <si>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</si>
  <si>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</si>
  <si>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</si>
  <si>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</si>
  <si>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</si>
  <si>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</si>
  <si>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</si>
  <si>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</si>
  <si>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</si>
  <si>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</si>
  <si>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</si>
  <si>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</si>
  <si>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</si>
  <si>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</si>
  <si>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</si>
  <si>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</si>
  <si>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</si>
  <si>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</si>
  <si>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</si>
  <si>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</si>
  <si>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</si>
  <si>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</si>
  <si>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</si>
  <si>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</si>
  <si>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</si>
  <si>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</si>
  <si>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</si>
  <si>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</si>
  <si>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</si>
  <si>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</si>
  <si>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</si>
  <si>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</si>
  <si>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</si>
  <si>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</si>
  <si>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</si>
  <si>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</si>
  <si>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</si>
  <si>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</si>
  <si>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</si>
  <si>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</si>
  <si>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</si>
  <si>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</si>
  <si>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</si>
  <si>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</si>
  <si>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</si>
  <si>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</si>
  <si>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</si>
  <si>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</si>
  <si>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</si>
  <si>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</si>
  <si>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</si>
  <si>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</si>
  <si>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</si>
  <si>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</si>
  <si>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</si>
  <si>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</si>
  <si>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</si>
  <si>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</si>
  <si>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</si>
  <si>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</si>
  <si>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</si>
  <si>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</si>
  <si>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</si>
  <si>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</si>
  <si>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</si>
  <si>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</si>
  <si>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</si>
  <si>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</si>
  <si>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</si>
  <si>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</si>
  <si>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</si>
  <si>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</si>
  <si>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</si>
  <si>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</si>
  <si>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</si>
  <si>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</si>
  <si>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</si>
  <si>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</si>
  <si>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</si>
  <si>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</si>
  <si>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</si>
  <si>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</si>
  <si>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</si>
  <si>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</si>
  <si>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</si>
  <si>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</si>
  <si>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</si>
  <si>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</si>
  <si>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</si>
  <si>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</si>
  <si>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</si>
  <si>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</si>
  <si>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</si>
  <si>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</si>
  <si>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</si>
  <si>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</si>
  <si>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</si>
  <si>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</si>
  <si>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</si>
  <si>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</si>
  <si>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</si>
  <si>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</si>
  <si>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</si>
  <si>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</si>
  <si>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</si>
  <si>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</si>
  <si>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</si>
  <si>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</si>
  <si>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</si>
  <si>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</si>
  <si>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</si>
  <si>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</si>
  <si>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</si>
  <si>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</si>
  <si>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</si>
  <si>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</si>
  <si>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</si>
  <si>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</si>
  <si>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</si>
  <si>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</si>
  <si>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</si>
  <si>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</si>
  <si>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</si>
  <si>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</si>
  <si>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</si>
  <si>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</si>
  <si>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</si>
  <si>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</si>
  <si>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</si>
  <si>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</si>
  <si>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</si>
  <si>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</si>
  <si>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</si>
  <si>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</si>
  <si>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</si>
  <si>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</si>
  <si>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</si>
  <si>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</si>
  <si>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</si>
  <si>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</si>
  <si>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</si>
  <si>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</si>
  <si>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</si>
  <si>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</si>
  <si>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</si>
  <si>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</si>
  <si>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</si>
  <si>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</si>
  <si>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</si>
  <si>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</si>
  <si>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</si>
  <si>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</si>
  <si>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</si>
  <si>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</si>
  <si>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</si>
  <si>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</si>
  <si>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</si>
  <si>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</si>
  <si>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</si>
  <si>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</si>
  <si>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</si>
  <si>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</si>
  <si>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</si>
  <si>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</si>
  <si>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</si>
  <si>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</si>
  <si>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</si>
  <si>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</si>
  <si>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</si>
  <si>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</si>
  <si>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</si>
  <si>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</si>
  <si>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</si>
  <si>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</si>
  <si>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</si>
  <si>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</si>
  <si>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</si>
  <si>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</si>
  <si>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</si>
  <si>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</si>
  <si>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</si>
  <si>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</si>
  <si>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</si>
  <si>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</si>
  <si>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</si>
  <si>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</si>
  <si>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</si>
  <si>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</si>
  <si>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</si>
  <si>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</si>
  <si>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</si>
  <si>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</si>
  <si>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</si>
  <si>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</si>
  <si>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</si>
  <si>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</si>
  <si>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</si>
  <si>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</si>
  <si>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</si>
  <si>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</si>
  <si>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</si>
  <si>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</si>
  <si>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</si>
  <si>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</si>
  <si>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</si>
  <si>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</si>
  <si>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</si>
  <si>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</si>
  <si>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</si>
  <si>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</si>
  <si>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</si>
  <si>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</si>
  <si>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</si>
  <si>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</si>
  <si>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</si>
  <si>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</si>
  <si>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</si>
  <si>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</si>
  <si>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</si>
  <si>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</si>
  <si>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</si>
  <si>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</si>
  <si>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</si>
  <si>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</si>
  <si>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</si>
  <si>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</si>
  <si>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</si>
  <si>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</si>
  <si>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</si>
  <si>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</si>
  <si>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</si>
  <si>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</si>
  <si>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</si>
  <si>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</si>
  <si>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</si>
  <si>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</si>
  <si>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</si>
  <si>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</si>
  <si>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</si>
  <si>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</si>
  <si>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</si>
  <si>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</si>
  <si>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</si>
  <si>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</si>
  <si>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</si>
  <si>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</si>
  <si>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</si>
  <si>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</si>
  <si>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</si>
  <si>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</si>
  <si>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</si>
  <si>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</si>
  <si>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</si>
  <si>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</si>
  <si>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</si>
  <si>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</si>
  <si>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</si>
  <si>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</si>
  <si>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</si>
  <si>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</si>
  <si>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</si>
  <si>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</si>
  <si>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</si>
  <si>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</si>
  <si>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</si>
  <si>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</si>
  <si>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</si>
  <si>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</si>
  <si>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</si>
  <si>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</si>
  <si>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</si>
  <si>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</si>
  <si>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</si>
  <si>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</si>
  <si>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</si>
  <si>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</si>
  <si>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</si>
  <si>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</si>
  <si>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</si>
  <si>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</si>
  <si>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</si>
  <si>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</si>
  <si>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</si>
  <si>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</si>
  <si>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</si>
  <si>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</si>
  <si>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</si>
  <si>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</si>
  <si>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</si>
  <si>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</si>
  <si>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</si>
  <si>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</si>
  <si>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</si>
  <si>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</si>
  <si>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</si>
  <si>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</si>
  <si>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</si>
  <si>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</si>
  <si>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</si>
  <si>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</si>
  <si>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</si>
  <si>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</si>
  <si>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</si>
  <si>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</si>
  <si>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</si>
  <si>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</si>
  <si>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</si>
  <si>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</si>
  <si>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</si>
  <si>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</si>
  <si>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</si>
  <si>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</si>
  <si>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</si>
  <si>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</si>
  <si>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</si>
  <si>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</si>
  <si>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</si>
  <si>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</si>
  <si>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</si>
  <si>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</si>
  <si>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</si>
  <si>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</si>
  <si>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</si>
  <si>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</si>
  <si>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</si>
  <si>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</si>
  <si>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</si>
  <si>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</si>
  <si>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</si>
  <si>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</si>
  <si>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</si>
  <si>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</si>
  <si>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</si>
  <si>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</si>
  <si>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</si>
  <si>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</si>
  <si>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</si>
  <si>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</si>
  <si>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</si>
  <si>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</si>
  <si>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</si>
  <si>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</si>
  <si>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</si>
  <si>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</si>
  <si>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</si>
  <si>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</si>
  <si>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</si>
  <si>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</si>
  <si>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</si>
  <si>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</si>
  <si>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</si>
  <si>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</si>
  <si>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</si>
  <si>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</si>
  <si>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</si>
  <si>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</si>
  <si>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</si>
  <si>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</si>
  <si>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</si>
  <si>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</si>
  <si>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</si>
  <si>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</si>
  <si>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</si>
  <si>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</si>
  <si>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</si>
  <si>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</si>
  <si>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</si>
  <si>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</si>
  <si>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</si>
  <si>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</si>
  <si>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</si>
  <si>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</si>
  <si>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</si>
  <si>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</si>
  <si>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</si>
  <si>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</si>
  <si>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</si>
  <si>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</si>
  <si>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</si>
  <si>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</si>
  <si>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</si>
  <si>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</si>
  <si>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</si>
  <si>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</si>
  <si>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</si>
  <si>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</si>
  <si>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</si>
  <si>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</si>
  <si>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</si>
  <si>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</si>
  <si>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</si>
  <si>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</si>
  <si>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</si>
  <si>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</si>
  <si>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</si>
  <si>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</si>
  <si>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</si>
  <si>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</si>
  <si>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</si>
  <si>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</si>
  <si>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</si>
  <si>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</si>
  <si>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</si>
  <si>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</si>
  <si>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</si>
  <si>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</si>
  <si>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</si>
  <si>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</si>
  <si>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</si>
  <si>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</si>
  <si>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</si>
  <si>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</si>
  <si>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</si>
  <si>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</si>
  <si>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</si>
  <si>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</si>
  <si>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</si>
  <si>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</si>
  <si>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</si>
  <si>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</si>
  <si>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</si>
  <si>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</si>
  <si>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</si>
  <si>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</si>
  <si>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</si>
  <si>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</si>
  <si>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</si>
  <si>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</si>
  <si>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</si>
  <si>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</si>
  <si>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</si>
  <si>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</si>
  <si>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</si>
  <si>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</si>
  <si>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</si>
  <si>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</si>
  <si>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</si>
  <si>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</si>
  <si>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</si>
  <si>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</si>
  <si>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</si>
  <si>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</si>
  <si>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</si>
  <si>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</si>
  <si>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</si>
  <si>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</si>
  <si>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</si>
  <si>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</si>
  <si>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</si>
  <si>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</si>
  <si>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</si>
  <si>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</si>
  <si>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</si>
  <si>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</si>
  <si>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</si>
  <si>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</si>
  <si>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</si>
  <si>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</si>
  <si>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</si>
  <si>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</si>
  <si>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</si>
  <si>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</si>
  <si>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</si>
  <si>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</si>
  <si>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</si>
  <si>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</si>
  <si>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</si>
  <si>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</si>
  <si>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</si>
  <si>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</si>
  <si>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</si>
  <si>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</si>
  <si>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</si>
  <si>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</si>
  <si>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</si>
  <si>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</si>
  <si>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</si>
  <si>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</si>
  <si>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</si>
  <si>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</si>
  <si>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</si>
  <si>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</si>
  <si>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</si>
  <si>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</si>
  <si>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</si>
  <si>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</si>
  <si>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</si>
  <si>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</si>
  <si>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</si>
  <si>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</si>
  <si>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</si>
  <si>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</si>
  <si>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</si>
  <si>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</si>
  <si>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</si>
  <si>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</si>
  <si>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</si>
  <si>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</si>
  <si>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</si>
  <si>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</si>
  <si>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</si>
  <si>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</si>
  <si>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</si>
  <si>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</si>
  <si>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</si>
  <si>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</si>
  <si>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</si>
  <si>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</si>
  <si>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</si>
  <si>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</si>
  <si>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</si>
  <si>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</si>
  <si>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</si>
  <si>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</si>
  <si>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</si>
  <si>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</si>
  <si>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</si>
  <si>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</si>
  <si>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</si>
  <si>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</si>
  <si>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</si>
  <si>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</si>
  <si>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</si>
  <si>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</si>
  <si>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</si>
  <si>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</si>
  <si>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</si>
  <si>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</si>
  <si>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</si>
  <si>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</si>
  <si>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</si>
  <si>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</si>
  <si>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</si>
  <si>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</si>
  <si>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</si>
  <si>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</si>
  <si>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</si>
  <si>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</si>
  <si>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</si>
  <si>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</si>
  <si>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</si>
  <si>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</si>
  <si>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</si>
  <si>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</si>
  <si>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</si>
  <si>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</si>
  <si>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</si>
  <si>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</si>
  <si>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</si>
  <si>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</si>
  <si>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</si>
  <si>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</si>
  <si>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</si>
  <si>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</si>
  <si>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</si>
  <si>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</si>
  <si>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</si>
  <si>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</si>
  <si>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</si>
  <si>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</si>
  <si>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</si>
  <si>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</si>
  <si>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</si>
  <si>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</si>
  <si>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</si>
  <si>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</si>
  <si>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</si>
  <si>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</si>
  <si>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</si>
  <si>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</si>
  <si>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</si>
  <si>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</si>
  <si>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</si>
  <si>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</si>
  <si>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</si>
  <si>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</si>
  <si>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</si>
  <si>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</si>
  <si>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</si>
  <si>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</si>
  <si>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</si>
  <si>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</si>
  <si>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</si>
  <si>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</si>
  <si>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</si>
  <si>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</si>
  <si>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</si>
  <si>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</si>
  <si>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</si>
  <si>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</si>
  <si>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</si>
  <si>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</si>
  <si>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</si>
  <si>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</si>
  <si>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</si>
  <si>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</si>
  <si>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</si>
  <si>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</si>
  <si>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</si>
  <si>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</si>
  <si>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</si>
  <si>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</si>
  <si>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</si>
  <si>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</si>
  <si>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</si>
  <si>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</si>
  <si>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</si>
  <si>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</si>
  <si>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</si>
  <si>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</si>
  <si>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</si>
  <si>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</si>
  <si>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</si>
  <si>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</si>
  <si>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</si>
  <si>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</si>
  <si>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</si>
  <si>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</si>
  <si>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</si>
  <si>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</si>
  <si>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</si>
  <si>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</si>
  <si>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</si>
  <si>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</si>
  <si>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</si>
  <si>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</si>
  <si>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</si>
  <si>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</si>
  <si>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</si>
  <si>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</si>
  <si>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</si>
  <si>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</si>
  <si>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</si>
  <si>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</si>
  <si>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</si>
  <si>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</si>
  <si>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</si>
  <si>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</si>
  <si>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</si>
  <si>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</si>
  <si>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</si>
  <si>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</si>
  <si>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</si>
  <si>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</si>
  <si>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</si>
  <si>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</si>
  <si>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</si>
  <si>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</si>
  <si>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</si>
  <si>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</si>
  <si>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</si>
  <si>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</si>
  <si>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</si>
  <si>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</si>
  <si>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</si>
  <si>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</si>
  <si>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</si>
  <si>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</si>
  <si>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</si>
  <si>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</si>
  <si>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</si>
  <si>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</si>
  <si>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</si>
  <si>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</si>
  <si>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</si>
  <si>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</si>
  <si>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</si>
  <si>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</si>
  <si>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</si>
  <si>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</si>
  <si>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</si>
  <si>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</si>
  <si>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</si>
  <si>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</si>
  <si>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</si>
  <si>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</si>
  <si>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</si>
  <si>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</si>
  <si>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</si>
  <si>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</si>
  <si>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</si>
  <si>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</si>
  <si>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</si>
  <si>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</si>
  <si>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</si>
  <si>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</si>
  <si>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</si>
  <si>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</si>
  <si>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</si>
  <si>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</si>
  <si>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</si>
  <si>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</si>
  <si>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</si>
  <si>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</si>
  <si>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</si>
  <si>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</si>
  <si>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</si>
  <si>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</si>
  <si>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</si>
  <si>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</si>
  <si>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</si>
  <si>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</si>
  <si>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</si>
  <si>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</si>
  <si>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</si>
  <si>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</si>
  <si>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</si>
  <si>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</si>
  <si>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</si>
  <si>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</si>
  <si>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</si>
  <si>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</si>
  <si>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</si>
  <si>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</si>
  <si>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</si>
  <si>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</si>
  <si>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</si>
  <si>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</si>
  <si>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</si>
  <si>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</si>
  <si>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</si>
  <si>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</si>
  <si>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</si>
  <si>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</si>
  <si>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</si>
  <si>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</si>
  <si>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</si>
  <si>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</si>
  <si>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</si>
  <si>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</si>
  <si>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</si>
  <si>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</si>
  <si>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</si>
  <si>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</si>
  <si>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</si>
  <si>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</si>
  <si>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</si>
  <si>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</si>
  <si>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</si>
  <si>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</si>
  <si>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</si>
  <si>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</si>
  <si>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</si>
  <si>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</si>
  <si>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</si>
  <si>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</si>
  <si>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</si>
  <si>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</si>
  <si>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</si>
  <si>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</si>
  <si>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</si>
  <si>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</si>
  <si>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</si>
  <si>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</si>
  <si>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</si>
  <si>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</si>
  <si>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</si>
  <si>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</si>
  <si>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</si>
  <si>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</si>
  <si>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</si>
  <si>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</si>
  <si>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</si>
  <si>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</si>
  <si>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</si>
  <si>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</si>
  <si>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</si>
  <si>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</si>
  <si>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</si>
  <si>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</si>
  <si>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</si>
  <si>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</si>
  <si>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</si>
  <si>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</si>
  <si>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</si>
  <si>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</si>
  <si>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</si>
  <si>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</si>
  <si>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</si>
  <si>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</si>
  <si>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</si>
  <si>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</si>
  <si>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</si>
  <si>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</si>
  <si>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</si>
  <si>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</si>
  <si>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</si>
  <si>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</si>
  <si>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</si>
  <si>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</si>
  <si>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</si>
  <si>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</si>
  <si>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</si>
  <si>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</si>
  <si>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</si>
  <si>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</si>
  <si>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</si>
  <si>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</si>
  <si>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</si>
  <si>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</si>
  <si>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</si>
  <si>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</si>
  <si>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</si>
  <si>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</si>
  <si>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</si>
  <si>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</si>
  <si>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</si>
  <si>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</si>
  <si>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</si>
  <si>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</si>
  <si>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</si>
  <si>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</si>
  <si>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</si>
  <si>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</si>
  <si>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</si>
  <si>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</si>
  <si>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</si>
  <si>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</si>
  <si>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</si>
  <si>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</si>
  <si>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</si>
  <si>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</si>
  <si>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</si>
  <si>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</si>
  <si>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</si>
  <si>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</si>
  <si>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</si>
  <si>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</si>
  <si>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</si>
  <si>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</si>
  <si>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</si>
  <si>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</si>
  <si>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</si>
  <si>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</si>
  <si>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</si>
  <si>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</si>
  <si>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</si>
  <si>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</si>
  <si>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</si>
  <si>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</si>
  <si>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</si>
  <si>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</si>
  <si>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</si>
  <si>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</si>
  <si>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</si>
  <si>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</si>
  <si>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</si>
  <si>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</si>
  <si>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</si>
  <si>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</si>
  <si>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</si>
  <si>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</si>
  <si>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</si>
  <si>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</si>
  <si>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</si>
  <si>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</si>
  <si>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</si>
  <si>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</si>
  <si>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</si>
  <si>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</si>
  <si>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</si>
  <si>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</si>
  <si>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</si>
  <si>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</si>
  <si>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</si>
  <si>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</si>
  <si>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</si>
  <si>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</si>
  <si>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</si>
  <si>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</si>
  <si>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</si>
  <si>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</si>
  <si>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</si>
  <si>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</si>
  <si>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</si>
  <si>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</si>
  <si>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</si>
  <si>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</si>
  <si>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</si>
  <si>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</si>
  <si>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</si>
  <si>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</si>
  <si>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</si>
  <si>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</si>
  <si>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</si>
  <si>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</si>
  <si>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</si>
  <si>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</si>
  <si>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</si>
  <si>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</si>
  <si>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</si>
  <si>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</si>
  <si>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</si>
  <si>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</si>
  <si>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</si>
  <si>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</si>
  <si>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</si>
  <si>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</si>
  <si>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</si>
  <si>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</si>
  <si>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</si>
  <si>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</si>
  <si>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</si>
  <si>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</si>
  <si>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</si>
  <si>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</si>
  <si>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</si>
  <si>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</si>
  <si>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</si>
  <si>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</si>
  <si>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</si>
  <si>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</si>
  <si>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</si>
  <si>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</si>
  <si>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</si>
  <si>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</si>
  <si>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</si>
  <si>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</si>
  <si>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</si>
  <si>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</si>
  <si>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</si>
  <si>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</si>
  <si>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</si>
  <si>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</si>
  <si>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</si>
  <si>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</si>
  <si>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</si>
  <si>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</si>
  <si>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</si>
  <si>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</si>
  <si>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</si>
  <si>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</si>
  <si>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</si>
  <si>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</si>
  <si>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</si>
  <si>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</si>
  <si>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</si>
  <si>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</si>
  <si>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</si>
  <si>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</si>
  <si>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</si>
  <si>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</si>
  <si>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</si>
  <si>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</si>
  <si>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</si>
  <si>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</si>
  <si>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</si>
  <si>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</si>
  <si>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</si>
  <si>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</si>
  <si>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</si>
  <si>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</si>
  <si>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</si>
  <si>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</si>
  <si>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</si>
  <si>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</si>
  <si>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</si>
  <si>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</si>
  <si>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</si>
  <si>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</si>
  <si>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</si>
  <si>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</si>
  <si>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</si>
  <si>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</si>
  <si>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</si>
  <si>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</si>
  <si>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</si>
  <si>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</si>
  <si>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</si>
  <si>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</si>
  <si>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</si>
  <si>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</si>
  <si>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</si>
  <si>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</si>
  <si>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</si>
  <si>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</si>
  <si>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</si>
  <si>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</si>
  <si>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</si>
  <si>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</si>
  <si>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</si>
  <si>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</si>
  <si>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</si>
  <si>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</si>
  <si>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</si>
  <si>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</si>
  <si>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</si>
  <si>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</si>
  <si>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</si>
  <si>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</si>
  <si>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</si>
  <si>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</si>
  <si>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</si>
  <si>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</si>
  <si>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</si>
  <si>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</si>
  <si>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</si>
  <si>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</si>
  <si>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</si>
  <si>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</si>
  <si>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</si>
  <si>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</si>
  <si>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</si>
  <si>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</si>
  <si>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</si>
  <si>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</si>
  <si>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</si>
  <si>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</si>
  <si>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</si>
  <si>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</si>
  <si>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</si>
  <si>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</si>
  <si>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</si>
  <si>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</si>
  <si>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</si>
  <si>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</si>
  <si>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</si>
  <si>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</si>
  <si>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</si>
  <si>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</si>
  <si>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</si>
  <si>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</si>
  <si>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</si>
  <si>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</si>
  <si>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</si>
  <si>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</si>
  <si>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</si>
  <si>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</si>
  <si>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</si>
  <si>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</si>
  <si>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</si>
  <si>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</si>
  <si>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</si>
  <si>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</si>
  <si>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</si>
  <si>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</si>
  <si>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</si>
  <si>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</si>
  <si>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</si>
  <si>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</si>
  <si>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</si>
  <si>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</si>
  <si>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</si>
  <si>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</si>
  <si>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</si>
  <si>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</si>
  <si>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</si>
  <si>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</si>
  <si>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</si>
  <si>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</si>
  <si>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</si>
  <si>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</si>
  <si>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</si>
  <si>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</si>
  <si>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</si>
  <si>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</si>
  <si>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</si>
  <si>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</si>
  <si>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</si>
  <si>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</si>
  <si>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</si>
  <si>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</si>
  <si>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</si>
  <si>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</si>
  <si>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</si>
  <si>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</si>
  <si>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</si>
  <si>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</si>
  <si>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</si>
  <si>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</si>
  <si>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</si>
  <si>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</si>
  <si>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</si>
  <si>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</si>
  <si>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</si>
  <si>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</si>
  <si>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</si>
  <si>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</si>
  <si>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</si>
  <si>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</si>
  <si>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</si>
  <si>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</si>
  <si>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</si>
  <si>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</si>
  <si>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</si>
  <si>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</si>
  <si>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</si>
  <si>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</si>
  <si>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</si>
  <si>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</si>
  <si>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</si>
  <si>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</si>
  <si>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</si>
  <si>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</si>
  <si>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</si>
  <si>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</si>
  <si>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</si>
  <si>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</si>
  <si>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</si>
  <si>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</si>
  <si>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</si>
  <si>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</si>
  <si>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</si>
  <si>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</si>
  <si>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</si>
  <si>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</si>
  <si>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</si>
  <si>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</si>
  <si>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</si>
  <si>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</si>
  <si>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</si>
  <si>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</si>
  <si>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</si>
  <si>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</si>
  <si>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</si>
  <si>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</si>
  <si>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</si>
  <si>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</si>
  <si>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</si>
  <si>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</si>
  <si>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</si>
  <si>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</si>
  <si>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</si>
  <si>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</si>
  <si>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</si>
  <si>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</si>
  <si>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</si>
  <si>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</si>
  <si>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</si>
  <si>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</si>
  <si>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</si>
  <si>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</si>
  <si>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</si>
  <si>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</si>
  <si>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</si>
  <si>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</si>
  <si>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</si>
  <si>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</si>
  <si>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</si>
  <si>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</si>
  <si>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</si>
  <si>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</si>
  <si>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</si>
  <si>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</si>
  <si>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</si>
  <si>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</si>
  <si>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</si>
  <si>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</si>
  <si>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</si>
  <si>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</si>
  <si>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</si>
  <si>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</si>
  <si>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</si>
  <si>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</si>
  <si>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</si>
  <si>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</si>
  <si>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</si>
  <si>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</si>
  <si>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</si>
  <si>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</si>
  <si>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</si>
  <si>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</si>
  <si>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</si>
  <si>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</si>
  <si>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</si>
  <si>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</si>
  <si>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</si>
  <si>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</si>
  <si>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</si>
  <si>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</si>
  <si>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</si>
  <si>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</si>
  <si>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</si>
  <si>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</si>
  <si>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</si>
  <si>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</si>
  <si>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</si>
  <si>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</si>
  <si>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</si>
  <si>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</si>
  <si>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</si>
  <si>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</si>
  <si>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</si>
  <si>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</si>
  <si>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</si>
  <si>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</si>
  <si>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</si>
  <si>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</si>
  <si>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</si>
  <si>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</si>
  <si>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</si>
  <si>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</si>
  <si>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</si>
  <si>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</si>
  <si>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</si>
  <si>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</si>
  <si>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</si>
  <si>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</si>
  <si>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</si>
  <si>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</si>
  <si>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</si>
  <si>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</si>
  <si>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</si>
  <si>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</si>
  <si>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</si>
  <si>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</si>
  <si>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</si>
  <si>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</si>
  <si>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</si>
  <si>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</si>
  <si>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</si>
  <si>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</si>
  <si>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</si>
  <si>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</si>
  <si>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</si>
  <si>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</si>
  <si>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</si>
  <si>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</si>
  <si>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</si>
  <si>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</si>
  <si>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</si>
  <si>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</si>
  <si>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</si>
  <si>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</si>
  <si>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</si>
  <si>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</si>
  <si>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</si>
  <si>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</si>
  <si>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</si>
  <si>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</si>
  <si>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</si>
  <si>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</si>
  <si>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</si>
  <si>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</si>
  <si>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</si>
  <si>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</si>
  <si>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</si>
  <si>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</si>
  <si>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</si>
  <si>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</si>
  <si>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</si>
  <si>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</si>
  <si>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</si>
  <si>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</si>
  <si>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</si>
  <si>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</si>
  <si>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</si>
  <si>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</si>
  <si>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</si>
  <si>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</si>
  <si>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</si>
  <si>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</si>
  <si>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</si>
  <si>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</si>
  <si>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</si>
  <si>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</si>
  <si>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</si>
  <si>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</si>
  <si>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</si>
  <si>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</si>
  <si>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</si>
  <si>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</si>
  <si>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</si>
  <si>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</si>
  <si>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</si>
  <si>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</si>
  <si>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</si>
  <si>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</si>
  <si>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</si>
  <si>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</si>
  <si>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</si>
  <si>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</si>
  <si>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</si>
  <si>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</si>
  <si>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</si>
  <si>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</si>
  <si>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</si>
  <si>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</si>
  <si>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</si>
  <si>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</si>
  <si>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</si>
  <si>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</si>
  <si>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</si>
  <si>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</si>
  <si>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</si>
  <si>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</si>
  <si>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</si>
  <si>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</si>
  <si>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</si>
  <si>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</si>
  <si>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</si>
  <si>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</si>
  <si>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</si>
  <si>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</si>
  <si>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</si>
  <si>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</si>
  <si>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</si>
  <si>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</si>
  <si>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</si>
  <si>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</si>
  <si>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</si>
  <si>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</si>
  <si>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</si>
  <si>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</si>
  <si>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</si>
  <si>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</si>
  <si>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</si>
  <si>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</si>
  <si>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</si>
  <si>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</si>
  <si>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</si>
  <si>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</si>
  <si>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</si>
  <si>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</si>
  <si>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</si>
  <si>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</si>
  <si>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</si>
  <si>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</si>
  <si>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</si>
  <si>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</si>
  <si>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</si>
  <si>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</si>
  <si>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</si>
  <si>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</si>
  <si>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</si>
  <si>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</si>
  <si>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</si>
  <si>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</si>
  <si>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</si>
  <si>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</si>
  <si>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</si>
  <si>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</si>
  <si>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</si>
  <si>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</si>
  <si>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</si>
  <si>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</si>
  <si>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</si>
  <si>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</si>
  <si>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</si>
  <si>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</si>
  <si>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</si>
  <si>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</si>
  <si>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</si>
  <si>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</si>
  <si>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</si>
  <si>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</si>
  <si>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</si>
  <si>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</si>
  <si>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</si>
  <si>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</si>
  <si>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</si>
  <si>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</si>
  <si>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</si>
  <si>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</si>
  <si>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</si>
  <si>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</si>
  <si>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</si>
  <si>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</si>
  <si>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</si>
  <si>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</si>
  <si>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</si>
  <si>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</si>
  <si>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</si>
  <si>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</si>
  <si>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</si>
  <si>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</si>
  <si>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</si>
  <si>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</si>
  <si>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</si>
  <si>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</si>
  <si>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</si>
  <si>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</si>
  <si>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</si>
  <si>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</si>
  <si>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</si>
  <si>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</si>
  <si>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</si>
  <si>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</si>
  <si>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</si>
  <si>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</si>
  <si>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</si>
  <si>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</si>
  <si>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</si>
  <si>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</si>
  <si>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</si>
  <si>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</si>
  <si>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</si>
  <si>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</si>
  <si>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</si>
  <si>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</si>
  <si>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</si>
  <si>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</si>
  <si>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</si>
  <si>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</si>
  <si>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</si>
  <si>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</si>
  <si>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</si>
  <si>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</si>
  <si>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</si>
  <si>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</si>
  <si>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</si>
  <si>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</si>
  <si>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</si>
  <si>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</si>
  <si>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</si>
  <si>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</si>
  <si>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</si>
  <si>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</si>
  <si>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</si>
  <si>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</si>
  <si>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</si>
  <si>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</si>
  <si>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</si>
  <si>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</si>
  <si>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</si>
  <si>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</si>
  <si>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</si>
  <si>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</si>
  <si>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</si>
  <si>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</si>
  <si>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</si>
  <si>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</si>
  <si>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</si>
  <si>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</si>
  <si>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</si>
  <si>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</si>
  <si>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</si>
  <si>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</si>
  <si>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</si>
  <si>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</si>
  <si>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</si>
  <si>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</si>
  <si>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</si>
  <si>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</si>
  <si>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</si>
  <si>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</si>
  <si>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</si>
  <si>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</si>
  <si>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</si>
  <si>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</si>
  <si>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</si>
  <si>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</si>
  <si>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</si>
  <si>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</si>
  <si>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</si>
  <si>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</si>
  <si>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</si>
  <si>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</si>
  <si>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</si>
  <si>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</si>
  <si>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</si>
  <si>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</si>
  <si>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</si>
  <si>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</si>
  <si>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</si>
  <si>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</si>
  <si>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</si>
  <si>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</si>
  <si>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</si>
  <si>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</si>
  <si>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</si>
  <si>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</si>
  <si>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</si>
  <si>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</si>
  <si>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</si>
  <si>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</si>
  <si>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</si>
  <si>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</si>
  <si>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</si>
  <si>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</si>
  <si>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</si>
  <si>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</si>
  <si>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</si>
  <si>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</si>
  <si>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</si>
  <si>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</si>
  <si>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</si>
  <si>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</si>
  <si>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</si>
  <si>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</si>
  <si>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</si>
  <si>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</si>
  <si>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</si>
  <si>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</si>
  <si>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</si>
  <si>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</si>
  <si>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</si>
  <si>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</si>
  <si>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</si>
  <si>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</si>
  <si>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</si>
  <si>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</si>
  <si>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</si>
  <si>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</si>
  <si>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</si>
  <si>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</si>
  <si>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</si>
  <si>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</si>
  <si>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</si>
  <si>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</si>
  <si>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</si>
  <si>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</si>
  <si>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</si>
  <si>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</si>
  <si>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</si>
  <si>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</si>
  <si>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</si>
  <si>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</si>
  <si>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</si>
  <si>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</si>
  <si>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</si>
  <si>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</si>
  <si>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</si>
  <si>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</si>
  <si>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</si>
  <si>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</si>
  <si>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</si>
  <si>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</si>
  <si>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</si>
  <si>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</si>
  <si>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</si>
  <si>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</si>
  <si>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</si>
  <si>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</si>
  <si>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</si>
  <si>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</si>
  <si>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</si>
  <si>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</si>
  <si>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</si>
  <si>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</si>
  <si>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</si>
  <si>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</si>
  <si>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</si>
  <si>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</si>
  <si>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</si>
  <si>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</si>
  <si>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</si>
  <si>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</si>
  <si>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</si>
  <si>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</si>
  <si>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</si>
  <si>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</si>
  <si>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</si>
  <si>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</si>
  <si>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</si>
  <si>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</si>
  <si>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</si>
  <si>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</si>
  <si>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</si>
  <si>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</si>
  <si>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</si>
  <si>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</si>
  <si>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</si>
  <si>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</si>
  <si>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</si>
  <si>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</si>
  <si>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</si>
  <si>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</si>
  <si>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</si>
  <si>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</si>
  <si>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</si>
  <si>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</si>
  <si>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</si>
  <si>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</si>
  <si>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</si>
  <si>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</si>
  <si>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</si>
  <si>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</si>
  <si>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</si>
  <si>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</si>
  <si>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</si>
  <si>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</si>
  <si>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</si>
  <si>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</si>
  <si>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</si>
  <si>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</si>
  <si>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</si>
  <si>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</si>
  <si>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</si>
  <si>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</si>
  <si>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</si>
  <si>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</si>
  <si>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</si>
  <si>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</si>
  <si>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</si>
  <si>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</si>
  <si>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</si>
  <si>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</si>
  <si>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</si>
  <si>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</si>
  <si>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</si>
  <si>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</si>
  <si>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</si>
  <si>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</si>
  <si>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</si>
  <si>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</si>
  <si>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</si>
  <si>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</si>
  <si>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</si>
  <si>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</si>
  <si>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</si>
  <si>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</si>
  <si>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</si>
  <si>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</si>
  <si>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</si>
  <si>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</si>
  <si>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</si>
  <si>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</si>
  <si>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</si>
  <si>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</si>
  <si>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</si>
  <si>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</si>
  <si>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</si>
  <si>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</si>
  <si>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</si>
  <si>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</si>
  <si>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</si>
  <si>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</si>
  <si>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</si>
  <si>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</si>
  <si>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</si>
  <si>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</si>
  <si>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</si>
  <si>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</si>
  <si>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</si>
  <si>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</si>
  <si>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</si>
  <si>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</si>
  <si>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</si>
  <si>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</si>
  <si>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</si>
  <si>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</si>
  <si>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</si>
  <si>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</si>
  <si>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</si>
  <si>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</si>
  <si>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</si>
  <si>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</si>
  <si>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</si>
  <si>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</si>
  <si>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</si>
  <si>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</si>
  <si>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</si>
  <si>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</si>
  <si>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</si>
  <si>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</si>
  <si>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</si>
  <si>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</si>
  <si>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</si>
  <si>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</si>
  <si>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</si>
  <si>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</si>
  <si>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</si>
  <si>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</si>
  <si>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</si>
  <si>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</si>
  <si>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</si>
  <si>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</si>
  <si>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</si>
  <si>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</si>
  <si>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</si>
  <si>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</si>
  <si>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</si>
  <si>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</si>
  <si>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</si>
  <si>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</si>
  <si>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</si>
  <si>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</si>
  <si>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</si>
  <si>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</si>
  <si>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</si>
  <si>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</si>
  <si>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</si>
  <si>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</si>
  <si>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</si>
  <si>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</si>
  <si>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</si>
  <si>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</si>
  <si>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</si>
  <si>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</si>
  <si>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</si>
  <si>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</si>
  <si>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</si>
  <si>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</si>
  <si>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</si>
  <si>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</si>
  <si>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</si>
  <si>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</si>
  <si>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</si>
  <si>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</si>
  <si>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</si>
  <si>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</si>
  <si>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</si>
  <si>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</si>
  <si>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</si>
  <si>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</si>
  <si>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</si>
  <si>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</si>
  <si>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</si>
  <si>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</si>
  <si>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</si>
  <si>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</si>
  <si>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</si>
  <si>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</si>
  <si>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</si>
  <si>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</si>
  <si>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</si>
  <si>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</si>
  <si>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</si>
  <si>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</si>
  <si>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</si>
  <si>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</si>
  <si>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</si>
  <si>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</si>
  <si>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</si>
  <si>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</si>
  <si>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</si>
  <si>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</si>
  <si>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</si>
  <si>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</si>
  <si>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</si>
  <si>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</si>
  <si>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</si>
  <si>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</si>
  <si>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</si>
  <si>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</si>
  <si>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</si>
  <si>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</si>
  <si>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</si>
  <si>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</si>
  <si>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</si>
  <si>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</si>
  <si>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</si>
  <si>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</si>
  <si>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</si>
  <si>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</si>
  <si>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</si>
  <si>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</si>
  <si>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</si>
  <si>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</si>
  <si>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</si>
  <si>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</si>
  <si>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</si>
  <si>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</si>
  <si>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</si>
  <si>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</si>
  <si>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</si>
  <si>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</si>
  <si>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</si>
  <si>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</si>
  <si>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</si>
  <si>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</si>
  <si>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</si>
  <si>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</si>
  <si>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</si>
  <si>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</si>
  <si>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</si>
  <si>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</si>
  <si>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</si>
  <si>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</si>
  <si>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</si>
  <si>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</si>
  <si>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</si>
  <si>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</si>
  <si>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</si>
  <si>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</si>
  <si>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</si>
  <si>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</si>
  <si>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</si>
  <si>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</si>
  <si>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</si>
  <si>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</si>
  <si>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</si>
  <si>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</si>
  <si>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</si>
  <si>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</si>
  <si>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</si>
  <si>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</si>
  <si>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</si>
  <si>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</si>
  <si>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</si>
  <si>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</si>
  <si>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</si>
  <si>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</si>
  <si>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</si>
  <si>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</si>
  <si>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</si>
  <si>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</si>
  <si>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</si>
  <si>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</si>
  <si>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</si>
  <si>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</si>
  <si>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</si>
  <si>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</si>
  <si>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</si>
  <si>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</si>
  <si>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</si>
  <si>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</si>
  <si>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</si>
  <si>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</si>
  <si>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</si>
  <si>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</si>
  <si>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</si>
  <si>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</si>
  <si>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</si>
  <si>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</si>
  <si>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</si>
  <si>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</si>
  <si>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</si>
  <si>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</si>
  <si>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</si>
  <si>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</si>
  <si>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</si>
  <si>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</si>
  <si>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</si>
  <si>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</si>
  <si>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</si>
  <si>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</si>
  <si>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</si>
  <si>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</si>
  <si>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</si>
  <si>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</si>
  <si>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</si>
  <si>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</si>
  <si>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</si>
  <si>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</si>
  <si>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</si>
  <si>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</si>
  <si>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</si>
  <si>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</si>
  <si>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</si>
  <si>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</si>
  <si>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</si>
  <si>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</si>
  <si>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</si>
  <si>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</si>
  <si>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</si>
  <si>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</si>
  <si>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</si>
  <si>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</si>
  <si>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</si>
  <si>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</si>
  <si>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</si>
  <si>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</si>
  <si>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</si>
  <si>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</si>
  <si>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</si>
  <si>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</si>
  <si>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</si>
  <si>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</si>
  <si>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</si>
  <si>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</si>
  <si>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</si>
  <si>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</si>
  <si>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</si>
  <si>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</si>
  <si>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</si>
  <si>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</si>
  <si>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</si>
  <si>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</si>
  <si>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</si>
  <si>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</si>
  <si>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</si>
  <si>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</si>
  <si>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</si>
  <si>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</si>
  <si>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</si>
  <si>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</si>
  <si>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</si>
  <si>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</si>
  <si>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</si>
  <si>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</si>
  <si>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</si>
  <si>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</si>
  <si>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</si>
  <si>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</si>
  <si>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</si>
  <si>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</si>
  <si>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</si>
  <si>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</si>
  <si>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</si>
  <si>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</si>
  <si>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</si>
  <si>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</si>
  <si>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</si>
  <si>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</si>
  <si>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</si>
  <si>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</si>
  <si>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</si>
  <si>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</si>
  <si>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</si>
  <si>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</si>
  <si>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</si>
  <si>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</si>
  <si>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</si>
  <si>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</si>
  <si>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</si>
  <si>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</si>
  <si>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</si>
  <si>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</si>
  <si>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</si>
  <si>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</si>
  <si>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</si>
  <si>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</si>
  <si>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</si>
  <si>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</si>
  <si>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</si>
  <si>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</si>
  <si>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</si>
  <si>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</si>
  <si>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</si>
  <si>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</si>
  <si>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</si>
  <si>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</si>
  <si>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</si>
  <si>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</si>
  <si>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</si>
  <si>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</si>
  <si>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</si>
  <si>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</si>
  <si>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</si>
  <si>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</si>
  <si>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</si>
  <si>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</si>
  <si>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</si>
  <si>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</si>
  <si>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</si>
  <si>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</si>
  <si>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</si>
  <si>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</si>
  <si>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</si>
  <si>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</si>
  <si>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</si>
  <si>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</si>
  <si>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</si>
  <si>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</si>
  <si>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</si>
  <si>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</si>
  <si>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</si>
  <si>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</si>
  <si>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</si>
  <si>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</si>
  <si>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</si>
  <si>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</si>
  <si>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</si>
  <si>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</si>
  <si>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</si>
  <si>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</si>
  <si>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</si>
  <si>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</si>
  <si>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</si>
  <si>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</si>
  <si>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</si>
  <si>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</si>
  <si>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</si>
  <si>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</si>
  <si>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</si>
  <si>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</si>
  <si>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</si>
  <si>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</si>
  <si>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</si>
  <si>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</si>
  <si>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</si>
  <si>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</si>
  <si>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</si>
  <si>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</si>
  <si>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</si>
  <si>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</si>
  <si>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</si>
  <si>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</si>
  <si>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</si>
  <si>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</si>
  <si>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</si>
  <si>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</si>
  <si>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</si>
  <si>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</si>
  <si>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</si>
  <si>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</si>
  <si>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</si>
  <si>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</si>
  <si>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</si>
  <si>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</si>
  <si>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</si>
  <si>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</si>
  <si>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</si>
  <si>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</si>
  <si>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</si>
  <si>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</si>
  <si>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</si>
  <si>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</si>
  <si>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</si>
  <si>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</si>
  <si>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</si>
  <si>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</si>
  <si>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</si>
  <si>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</si>
  <si>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</si>
  <si>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</si>
  <si>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</si>
  <si>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</si>
  <si>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</si>
  <si>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</si>
  <si>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</si>
  <si>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</si>
  <si>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</si>
  <si>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</si>
  <si>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</si>
  <si>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</si>
  <si>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</si>
  <si>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</si>
  <si>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</si>
  <si>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</si>
  <si>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</si>
  <si>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</si>
  <si>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</si>
  <si>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</si>
  <si>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</si>
  <si>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</si>
  <si>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</si>
  <si>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</si>
  <si>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</si>
  <si>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</si>
  <si>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</si>
  <si>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</si>
  <si>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</si>
  <si>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</si>
  <si>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</si>
  <si>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</si>
  <si>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</si>
  <si>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</si>
  <si>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</si>
  <si>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</si>
  <si>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</si>
  <si>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</si>
  <si>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</si>
  <si>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</si>
  <si>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</si>
  <si>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</si>
  <si>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</si>
  <si>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</si>
  <si>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</si>
  <si>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</si>
  <si>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</si>
  <si>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</si>
  <si>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</si>
  <si>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</si>
  <si>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</si>
  <si>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</si>
  <si>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</si>
  <si>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</si>
  <si>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</si>
  <si>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</si>
  <si>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</si>
  <si>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</si>
  <si>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</si>
  <si>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</si>
  <si>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</si>
  <si>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</si>
  <si>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</si>
  <si>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</si>
  <si>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</si>
  <si>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</si>
  <si>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</si>
  <si>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</si>
  <si>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</si>
  <si>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</si>
  <si>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</si>
  <si>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</si>
  <si>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</si>
  <si>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</si>
  <si>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</si>
  <si>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</si>
  <si>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</si>
  <si>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</si>
  <si>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</si>
  <si>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</si>
  <si>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</si>
  <si>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</si>
  <si>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</si>
  <si>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</si>
  <si>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</si>
  <si>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</si>
  <si>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</si>
  <si>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</si>
  <si>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</si>
  <si>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</si>
  <si>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</si>
  <si>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</si>
  <si>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</si>
  <si>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</si>
  <si>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</si>
  <si>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</si>
  <si>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</si>
  <si>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</si>
  <si>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</si>
  <si>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</si>
  <si>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</si>
  <si>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</si>
  <si>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</si>
  <si>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</si>
  <si>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</si>
  <si>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</si>
  <si>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</si>
  <si>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</si>
  <si>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</si>
  <si>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</si>
  <si>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</si>
  <si>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</si>
  <si>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</si>
  <si>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</si>
  <si>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</si>
  <si>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</si>
  <si>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</si>
  <si>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</si>
  <si>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</si>
  <si>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</si>
  <si>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</si>
  <si>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</si>
  <si>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</si>
  <si>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</si>
  <si>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</si>
  <si>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</si>
  <si>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</si>
  <si>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</si>
  <si>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</si>
  <si>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</si>
  <si>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</si>
  <si>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</si>
  <si>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</si>
  <si>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</si>
  <si>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</si>
  <si>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</si>
  <si>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</si>
  <si>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</si>
  <si>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</si>
  <si>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</si>
  <si>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</si>
  <si>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</si>
  <si>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</si>
  <si>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</si>
  <si>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</si>
  <si>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</si>
  <si>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</si>
  <si>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</si>
  <si>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</si>
  <si>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</si>
  <si>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</si>
  <si>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</si>
  <si>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</si>
  <si>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</si>
  <si>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</si>
  <si>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</si>
  <si>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</si>
  <si>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</si>
  <si>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</si>
  <si>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</si>
  <si>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</si>
  <si>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</si>
  <si>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</si>
  <si>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</si>
  <si>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</si>
  <si>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</si>
  <si>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</si>
  <si>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</si>
  <si>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</si>
  <si>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</si>
  <si>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</si>
  <si>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</si>
  <si>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</si>
  <si>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</si>
  <si>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</si>
  <si>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</si>
  <si>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</si>
  <si>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</si>
  <si>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</si>
  <si>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</si>
  <si>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</si>
  <si>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</si>
  <si>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</si>
  <si>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</si>
  <si>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</si>
  <si>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</si>
  <si>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</si>
  <si>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</si>
  <si>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</si>
  <si>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</si>
  <si>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</si>
  <si>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</si>
  <si>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</si>
  <si>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</si>
  <si>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</si>
  <si>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</si>
  <si>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</si>
  <si>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</si>
  <si>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</si>
  <si>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</si>
  <si>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</si>
  <si>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</si>
  <si>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</si>
  <si>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</si>
  <si>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</si>
  <si>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</si>
  <si>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</si>
  <si>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</si>
  <si>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</si>
  <si>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</si>
  <si>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</si>
  <si>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</si>
  <si>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</si>
  <si>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</si>
  <si>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</si>
  <si>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</si>
  <si>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</si>
  <si>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</si>
  <si>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</si>
  <si>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</si>
  <si>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</si>
  <si>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</si>
  <si>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</si>
  <si>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</si>
  <si>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</si>
  <si>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</si>
  <si>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</si>
  <si>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</si>
  <si>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</si>
  <si>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</si>
  <si>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</si>
  <si>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</si>
  <si>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</si>
  <si>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</si>
  <si>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</si>
  <si>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</si>
  <si>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</si>
  <si>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</si>
  <si>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</si>
  <si>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</si>
  <si>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</si>
  <si>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</si>
  <si>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</si>
  <si>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</si>
  <si>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</si>
  <si>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</si>
  <si>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</si>
  <si>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</si>
  <si>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</si>
  <si>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</si>
  <si>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</si>
  <si>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</si>
  <si>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</si>
  <si>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</si>
  <si>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</si>
  <si>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</si>
  <si>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</si>
  <si>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</si>
  <si>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</si>
  <si>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</si>
  <si>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</si>
  <si>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</si>
  <si>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</si>
  <si>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</si>
  <si>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</si>
  <si>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</si>
  <si>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</si>
  <si>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</si>
  <si>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</si>
  <si>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</si>
  <si>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</si>
  <si>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</si>
  <si>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</si>
  <si>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</si>
  <si>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</si>
  <si>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</si>
  <si>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</si>
  <si>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</si>
  <si>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</si>
  <si>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</si>
  <si>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</si>
  <si>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</si>
  <si>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</si>
  <si>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</si>
  <si>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</si>
  <si>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</si>
  <si>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</si>
  <si>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</si>
  <si>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</si>
  <si>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</si>
  <si>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</si>
  <si>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</si>
  <si>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</si>
  <si>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</si>
  <si>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</si>
  <si>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</si>
  <si>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</si>
  <si>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</si>
  <si>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</si>
  <si>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</si>
  <si>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</si>
  <si>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</si>
  <si>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</si>
  <si>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</si>
  <si>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</si>
  <si>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</si>
  <si>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</si>
  <si>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</si>
  <si>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</si>
  <si>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</si>
  <si>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</si>
  <si>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</si>
  <si>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</si>
  <si>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</si>
  <si>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</si>
  <si>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</si>
  <si>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</si>
  <si>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</si>
  <si>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</si>
  <si>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</si>
  <si>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</si>
  <si>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</si>
  <si>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</si>
  <si>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</si>
  <si>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</si>
  <si>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</si>
  <si>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</si>
  <si>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</si>
  <si>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</si>
  <si>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</si>
  <si>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</si>
  <si>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</si>
  <si>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</si>
  <si>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</si>
  <si>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</si>
  <si>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</si>
  <si>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</si>
  <si>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</si>
  <si>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</si>
  <si>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</si>
  <si>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</si>
  <si>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</si>
  <si>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</si>
  <si>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</si>
  <si>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</si>
  <si>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</si>
  <si>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</si>
  <si>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</si>
  <si>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</si>
  <si>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</si>
  <si>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</si>
  <si>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</si>
  <si>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</si>
  <si>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</si>
  <si>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</si>
  <si>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</si>
  <si>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</si>
  <si>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</si>
  <si>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</si>
  <si>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</si>
  <si>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</si>
  <si>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</si>
  <si>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</si>
  <si>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</si>
  <si>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</si>
  <si>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</si>
  <si>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</si>
  <si>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</si>
  <si>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</si>
  <si>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</si>
  <si>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</si>
  <si>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</si>
  <si>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</si>
  <si>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</si>
  <si>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</si>
  <si>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</si>
  <si>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</si>
  <si>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</si>
  <si>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</si>
  <si>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</si>
  <si>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</si>
  <si>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</si>
  <si>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</si>
  <si>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</si>
  <si>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</si>
  <si>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</si>
  <si>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</si>
  <si>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</si>
  <si>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</si>
  <si>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</si>
  <si>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</si>
  <si>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</si>
  <si>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</si>
  <si>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</si>
  <si>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</si>
  <si>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</si>
  <si>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</si>
  <si>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</si>
  <si>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</si>
  <si>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</si>
  <si>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</si>
  <si>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</si>
  <si>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</si>
  <si>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</si>
  <si>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</si>
  <si>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</si>
  <si>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</si>
  <si>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</si>
  <si>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</si>
  <si>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</si>
  <si>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</si>
  <si>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</si>
  <si>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</si>
  <si>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</si>
  <si>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</si>
  <si>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</si>
  <si>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</si>
  <si>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</si>
  <si>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</si>
  <si>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</si>
  <si>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</si>
  <si>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</si>
  <si>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</si>
  <si>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</si>
  <si>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</si>
  <si>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</si>
  <si>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</si>
  <si>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</si>
  <si>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</si>
  <si>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</si>
  <si>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</si>
  <si>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</si>
  <si>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</si>
  <si>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</si>
  <si>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</si>
  <si>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</si>
  <si>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</si>
  <si>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</si>
  <si>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</si>
  <si>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</si>
  <si>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</si>
  <si>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</si>
  <si>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</si>
  <si>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</si>
  <si>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</si>
  <si>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</si>
  <si>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</si>
  <si>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</si>
  <si>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</si>
  <si>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</si>
  <si>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</si>
  <si>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</si>
  <si>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</si>
  <si>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</si>
  <si>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</si>
  <si>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</si>
  <si>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</si>
  <si>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</si>
  <si>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</si>
  <si>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</si>
  <si>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</si>
  <si>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</si>
  <si>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</si>
  <si>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</si>
  <si>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</si>
  <si>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</si>
  <si>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</si>
  <si>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</si>
  <si>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</si>
  <si>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</si>
  <si>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</si>
  <si>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</si>
  <si>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</si>
  <si>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</si>
  <si>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</si>
  <si>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</si>
  <si>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</si>
  <si>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</si>
  <si>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</si>
  <si>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</si>
  <si>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</si>
  <si>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</si>
  <si>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</si>
  <si>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</si>
  <si>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</si>
  <si>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</si>
  <si>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</si>
  <si>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</si>
  <si>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</si>
  <si>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</si>
  <si>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</si>
  <si>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</si>
  <si>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</si>
  <si>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</si>
  <si>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</si>
  <si>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</si>
  <si>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</si>
  <si>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</si>
  <si>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</si>
  <si>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</si>
  <si>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</si>
  <si>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</si>
  <si>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</si>
  <si>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</si>
  <si>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</si>
  <si>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</si>
  <si>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</si>
  <si>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</si>
  <si>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</si>
  <si>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</si>
  <si>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</si>
  <si>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</si>
  <si>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</si>
  <si>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</si>
  <si>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</si>
  <si>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</si>
  <si>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</si>
  <si>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</si>
  <si>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</si>
  <si>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</si>
  <si>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</si>
  <si>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</si>
  <si>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</si>
  <si>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</si>
  <si>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</si>
  <si>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</si>
  <si>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</si>
  <si>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</si>
  <si>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</si>
  <si>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</si>
  <si>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</si>
  <si>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</si>
  <si>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</si>
  <si>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</si>
  <si>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</si>
  <si>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</si>
  <si>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</si>
  <si>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</si>
  <si>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</si>
  <si>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</si>
  <si>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</si>
  <si>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</si>
  <si>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</si>
  <si>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</si>
  <si>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</si>
  <si>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</si>
  <si>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</si>
  <si>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</si>
  <si>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</si>
  <si>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</si>
  <si>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</si>
  <si>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</si>
  <si>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</si>
  <si>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</si>
  <si>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</si>
  <si>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</si>
  <si>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</si>
  <si>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</si>
  <si>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</si>
  <si>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</si>
  <si>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</si>
  <si>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</si>
  <si>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</si>
  <si>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</si>
  <si>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</si>
  <si>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</si>
  <si>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</si>
  <si>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</si>
  <si>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</si>
  <si>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</si>
  <si>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</si>
  <si>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</si>
  <si>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</si>
  <si>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</si>
  <si>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</si>
  <si>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</si>
  <si>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</si>
  <si>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</si>
  <si>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</si>
  <si>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</si>
  <si>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</si>
  <si>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</si>
  <si>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</si>
  <si>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</si>
  <si>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</si>
  <si>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</si>
  <si>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</si>
  <si>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</si>
  <si>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</si>
  <si>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</si>
  <si>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</si>
  <si>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</si>
  <si>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</si>
  <si>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</si>
  <si>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</si>
  <si>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</si>
  <si>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</si>
  <si>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</si>
  <si>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</si>
  <si>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</si>
  <si>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</si>
  <si>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</si>
  <si>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</si>
  <si>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</si>
  <si>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</si>
  <si>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</si>
  <si>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</si>
  <si>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</si>
  <si>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</si>
  <si>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</si>
  <si>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</si>
  <si>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</si>
  <si>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</si>
  <si>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</si>
  <si>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</si>
  <si>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</si>
  <si>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</si>
  <si>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</si>
  <si>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</si>
  <si>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</si>
  <si>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</si>
  <si>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</si>
  <si>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</si>
  <si>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</si>
  <si>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</si>
  <si>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</si>
  <si>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</si>
  <si>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</si>
  <si>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</si>
  <si>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</si>
  <si>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</si>
  <si>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</si>
  <si>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</si>
  <si>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</si>
  <si>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</si>
  <si>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</si>
  <si>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</si>
  <si>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</si>
  <si>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</si>
  <si>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</si>
  <si>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</si>
  <si>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</si>
  <si>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</si>
  <si>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</si>
  <si>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</si>
  <si>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</si>
  <si>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</si>
  <si>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</si>
  <si>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</si>
  <si>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</si>
  <si>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</si>
  <si>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</si>
  <si>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</si>
  <si>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</si>
  <si>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</si>
  <si>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</si>
  <si>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</si>
  <si>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</si>
  <si>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</si>
  <si>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</si>
  <si>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</si>
  <si>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</si>
  <si>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</si>
  <si>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</si>
  <si>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</si>
  <si>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</si>
  <si>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</si>
  <si>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</si>
  <si>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</si>
  <si>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</si>
  <si>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</si>
  <si>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</si>
  <si>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</si>
  <si>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</si>
  <si>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</si>
  <si>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</si>
  <si>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</si>
  <si>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</si>
  <si>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</si>
  <si>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</si>
  <si>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</si>
  <si>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</si>
  <si>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</si>
  <si>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</si>
  <si>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</si>
  <si>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</si>
  <si>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</si>
  <si>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</si>
  <si>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</si>
  <si>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</si>
  <si>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</si>
  <si>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</si>
  <si>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</si>
  <si>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</si>
  <si>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</si>
  <si>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</si>
  <si>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</si>
  <si>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</si>
  <si>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</si>
  <si>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</si>
  <si>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</si>
  <si>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</si>
  <si>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</si>
  <si>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</si>
  <si>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</si>
  <si>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</si>
  <si>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</si>
  <si>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</si>
  <si>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</si>
  <si>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</si>
  <si>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</si>
  <si>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</si>
  <si>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</si>
  <si>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</si>
  <si>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</si>
  <si>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</si>
  <si>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</si>
  <si>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</si>
  <si>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</si>
  <si>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</si>
  <si>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</si>
  <si>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</si>
  <si>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</si>
  <si>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</si>
  <si>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</si>
  <si>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</si>
  <si>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</si>
  <si>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</si>
  <si>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</si>
  <si>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</si>
  <si>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</si>
  <si>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</si>
  <si>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</si>
  <si>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</si>
  <si>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</si>
  <si>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</si>
  <si>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</si>
  <si>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</si>
  <si>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</si>
  <si>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</si>
  <si>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</si>
  <si>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</si>
  <si>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</si>
  <si>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</si>
  <si>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</si>
  <si>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</si>
  <si>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</si>
  <si>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</si>
  <si>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</si>
  <si>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</si>
  <si>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</si>
  <si>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</si>
  <si>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</si>
  <si>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</si>
  <si>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</si>
  <si>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</si>
  <si>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</si>
  <si>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</si>
  <si>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</si>
  <si>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</si>
  <si>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</si>
  <si>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</si>
  <si>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</si>
  <si>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</si>
  <si>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</si>
  <si>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</si>
  <si>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</si>
  <si>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</si>
  <si>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</si>
  <si>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</si>
  <si>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</si>
  <si>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</si>
  <si>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</si>
  <si>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</si>
  <si>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</si>
  <si>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</si>
  <si>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</si>
  <si>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</si>
  <si>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</si>
  <si>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</si>
  <si>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</si>
  <si>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</si>
  <si>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</si>
  <si>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</si>
  <si>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</si>
  <si>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</si>
  <si>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</si>
  <si>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</si>
  <si>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</si>
  <si>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</si>
  <si>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</si>
  <si>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</si>
  <si>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</si>
  <si>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</si>
  <si>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</si>
  <si>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</si>
  <si>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</si>
  <si>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</si>
  <si>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</si>
  <si>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</si>
  <si>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</si>
  <si>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</si>
  <si>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</si>
  <si>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</si>
  <si>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</si>
  <si>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</si>
  <si>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</si>
  <si>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</si>
  <si>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</si>
  <si>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</si>
  <si>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</si>
  <si>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</si>
  <si>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</si>
  <si>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</si>
  <si>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</si>
  <si>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</si>
  <si>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</si>
  <si>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</si>
  <si>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</si>
  <si>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</si>
  <si>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</si>
  <si>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</si>
  <si>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</si>
  <si>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</si>
  <si>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</si>
  <si>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</si>
  <si>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</si>
  <si>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</si>
  <si>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</si>
  <si>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</si>
  <si>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</si>
  <si>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</si>
  <si>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</si>
  <si>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</si>
  <si>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</si>
  <si>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</si>
  <si>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</si>
  <si>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</si>
  <si>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</si>
  <si>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</si>
  <si>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</si>
  <si>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</si>
  <si>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</si>
  <si>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</si>
  <si>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</si>
  <si>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</si>
  <si>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</si>
  <si>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</si>
  <si>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</si>
  <si>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</si>
  <si>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</si>
  <si>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</si>
  <si>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</si>
  <si>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</si>
  <si>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</si>
  <si>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</si>
  <si>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</si>
  <si>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</si>
  <si>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</si>
  <si>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</si>
  <si>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</si>
  <si>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</si>
  <si>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</si>
  <si>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</si>
  <si>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</si>
  <si>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</si>
  <si>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</si>
  <si>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</si>
  <si>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</si>
  <si>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</si>
  <si>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</si>
  <si>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</si>
  <si>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</si>
  <si>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</si>
  <si>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</si>
  <si>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</si>
  <si>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</si>
  <si>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</si>
  <si>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</si>
  <si>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</si>
  <si>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</si>
  <si>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</si>
  <si>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</si>
  <si>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</si>
  <si>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</si>
  <si>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</si>
  <si>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</si>
  <si>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</si>
  <si>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</si>
  <si>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</si>
  <si>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</si>
  <si>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</si>
  <si>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</si>
  <si>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</si>
  <si>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</si>
  <si>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</si>
  <si>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</si>
  <si>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</si>
  <si>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</si>
  <si>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</si>
  <si>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</si>
  <si>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</si>
  <si>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</si>
  <si>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</si>
  <si>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</si>
  <si>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</si>
  <si>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</si>
  <si>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</si>
  <si>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</si>
  <si>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</si>
  <si>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</si>
  <si>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</si>
  <si>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</si>
  <si>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</si>
  <si>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</si>
  <si>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</si>
  <si>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</si>
  <si>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</si>
  <si>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</si>
  <si>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</si>
  <si>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</si>
  <si>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</si>
  <si>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</si>
  <si>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</si>
  <si>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</si>
  <si>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</si>
  <si>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</si>
  <si>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</si>
  <si>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</si>
  <si>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</si>
  <si>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</si>
  <si>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</si>
  <si>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</si>
  <si>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</si>
  <si>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</si>
  <si>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</si>
  <si>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</si>
  <si>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</si>
  <si>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</si>
  <si>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</si>
  <si>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</si>
  <si>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</si>
  <si>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</si>
  <si>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</si>
  <si>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</si>
  <si>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</si>
  <si>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</si>
  <si>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</si>
  <si>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</si>
  <si>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</si>
  <si>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</si>
  <si>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</si>
  <si>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</si>
  <si>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</si>
  <si>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</si>
  <si>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</si>
  <si>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</si>
  <si>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</si>
  <si>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</si>
  <si>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</si>
  <si>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</si>
  <si>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</si>
  <si>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</si>
  <si>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</si>
  <si>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</si>
  <si>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</si>
  <si>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</si>
  <si>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</si>
  <si>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</si>
  <si>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</si>
  <si>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</si>
  <si>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</si>
  <si>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</si>
  <si>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</si>
  <si>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</si>
  <si>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</si>
  <si>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</si>
  <si>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</si>
  <si>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</si>
  <si>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</si>
  <si>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</si>
  <si>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</si>
  <si>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</si>
  <si>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</si>
  <si>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</si>
  <si>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</si>
  <si>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</si>
  <si>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</si>
  <si>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</si>
  <si>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</si>
  <si>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</si>
  <si>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</si>
  <si>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</si>
  <si>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</si>
  <si>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</si>
  <si>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</si>
  <si>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</si>
  <si>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</si>
  <si>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</si>
  <si>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</si>
  <si>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</si>
  <si>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</si>
  <si>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</si>
  <si>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</si>
  <si>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</si>
  <si>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</si>
  <si>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</si>
  <si>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</si>
  <si>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</si>
  <si>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</si>
  <si>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</si>
  <si>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</si>
  <si>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</si>
  <si>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</si>
  <si>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</si>
  <si>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</si>
  <si>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</si>
  <si>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</si>
  <si>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</si>
  <si>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</si>
  <si>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</si>
  <si>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</si>
  <si>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</si>
  <si>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</si>
  <si>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</si>
  <si>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</si>
  <si>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</si>
  <si>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</si>
  <si>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</si>
  <si>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</si>
  <si>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</si>
  <si>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</si>
  <si>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</si>
  <si>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</si>
  <si>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</si>
  <si>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</si>
  <si>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</si>
  <si>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</si>
  <si>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</si>
  <si>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</si>
  <si>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</si>
  <si>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</si>
  <si>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</si>
  <si>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</si>
  <si>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</si>
  <si>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</si>
  <si>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</si>
  <si>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</si>
  <si>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</si>
  <si>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</si>
  <si>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</si>
  <si>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</si>
  <si>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</si>
  <si>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</si>
  <si>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</si>
  <si>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</si>
  <si>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</si>
  <si>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</si>
  <si>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</si>
  <si>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</si>
  <si>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</si>
  <si>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</si>
  <si>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</si>
  <si>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</si>
  <si>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</si>
  <si>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</si>
  <si>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</si>
  <si>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</si>
  <si>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</si>
  <si>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</si>
  <si>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</si>
  <si>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</si>
  <si>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</si>
  <si>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</si>
  <si>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</si>
  <si>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</si>
  <si>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</si>
  <si>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</si>
  <si>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</si>
  <si>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</si>
  <si>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</si>
  <si>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</si>
  <si>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</si>
  <si>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</si>
  <si>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</si>
  <si>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</si>
  <si>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</si>
  <si>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</si>
  <si>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</si>
  <si>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</si>
  <si>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</si>
  <si>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</si>
  <si>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</si>
  <si>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</si>
  <si>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</si>
  <si>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</si>
  <si>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</si>
  <si>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</si>
  <si>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</si>
  <si>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</si>
  <si>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</si>
  <si>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</si>
  <si>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</si>
  <si>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</si>
  <si>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</si>
  <si>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</si>
  <si>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</si>
  <si>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</si>
  <si>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</si>
  <si>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</si>
  <si>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</si>
  <si>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</si>
  <si>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</si>
  <si>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</si>
  <si>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</si>
  <si>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</si>
  <si>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</si>
  <si>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</si>
  <si>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</si>
  <si>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</si>
  <si>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</si>
  <si>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</si>
  <si>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</si>
  <si>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</si>
  <si>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</si>
  <si>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</si>
  <si>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</si>
  <si>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</si>
  <si>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</si>
  <si>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</si>
  <si>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</si>
  <si>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</si>
  <si>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</si>
  <si>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</si>
  <si>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</si>
  <si>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</si>
  <si>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</si>
  <si>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</si>
  <si>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</si>
  <si>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</si>
  <si>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</si>
  <si>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</si>
  <si>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</si>
  <si>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</si>
  <si>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</si>
  <si>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</si>
  <si>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</si>
  <si>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</si>
  <si>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</si>
  <si>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</si>
  <si>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</si>
  <si>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</si>
  <si>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</si>
  <si>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</si>
  <si>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</si>
  <si>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</si>
  <si>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</si>
  <si>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</si>
  <si>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</si>
  <si>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</si>
  <si>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</si>
  <si>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</si>
  <si>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</si>
  <si>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</si>
  <si>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</si>
  <si>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</si>
  <si>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</si>
  <si>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</si>
  <si>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</si>
  <si>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</si>
  <si>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</si>
  <si>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</si>
  <si>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</si>
  <si>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</si>
  <si>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</si>
  <si>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</si>
  <si>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</si>
  <si>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</si>
  <si>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</si>
  <si>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</si>
  <si>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</si>
  <si>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</si>
  <si>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</si>
  <si>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</si>
  <si>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</si>
  <si>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</si>
  <si>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</si>
  <si>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</si>
  <si>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</si>
  <si>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</si>
  <si>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</si>
  <si>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</si>
  <si>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</si>
  <si>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</si>
  <si>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</si>
  <si>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</si>
  <si>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</si>
  <si>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</si>
  <si>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</si>
  <si>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</si>
  <si>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</si>
  <si>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</si>
  <si>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</si>
  <si>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</si>
  <si>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</si>
  <si>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</si>
  <si>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</si>
  <si>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</si>
  <si>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</si>
  <si>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</si>
  <si>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</si>
  <si>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</si>
  <si>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</si>
  <si>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</si>
  <si>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</si>
  <si>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</si>
  <si>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</si>
  <si>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</si>
  <si>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</si>
  <si>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</si>
  <si>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</si>
  <si>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</si>
  <si>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</si>
  <si>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</si>
  <si>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</si>
  <si>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</si>
  <si>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</si>
  <si>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</si>
  <si>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</si>
  <si>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</si>
  <si>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</si>
  <si>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</si>
  <si>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</si>
  <si>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</si>
  <si>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</si>
  <si>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</si>
  <si>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</si>
  <si>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</si>
  <si>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</si>
  <si>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</si>
  <si>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</si>
  <si>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</si>
  <si>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</si>
  <si>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</si>
  <si>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</si>
  <si>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</si>
  <si>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</si>
  <si>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</si>
  <si>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</si>
  <si>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</si>
  <si>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</si>
  <si>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</si>
  <si>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</si>
  <si>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</si>
  <si>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</si>
  <si>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</si>
  <si>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</si>
  <si>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</si>
  <si>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</si>
  <si>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</si>
  <si>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</si>
  <si>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</si>
  <si>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</si>
  <si>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</si>
  <si>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</si>
  <si>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</si>
  <si>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</si>
  <si>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</si>
  <si>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</si>
  <si>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</si>
  <si>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</si>
  <si>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</si>
  <si>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</si>
  <si>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</si>
  <si>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</si>
  <si>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</si>
  <si>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</si>
  <si>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</si>
  <si>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</si>
  <si>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</si>
  <si>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</si>
  <si>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</si>
  <si>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</si>
  <si>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</si>
  <si>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</si>
  <si>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</si>
  <si>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</si>
  <si>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</si>
  <si>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</si>
  <si>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</si>
  <si>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</si>
  <si>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</si>
  <si>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</si>
  <si>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</si>
  <si>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</si>
  <si>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</si>
  <si>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</si>
  <si>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</si>
  <si>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</si>
  <si>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</si>
  <si>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</si>
  <si>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</si>
  <si>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</si>
  <si>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</si>
  <si>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</si>
  <si>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</si>
  <si>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</si>
  <si>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</si>
  <si>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</si>
  <si>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</si>
  <si>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</si>
  <si>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</si>
  <si>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</si>
  <si>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</si>
  <si>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</si>
  <si>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</si>
  <si>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</si>
  <si>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</si>
  <si>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</si>
  <si>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</si>
  <si>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</si>
  <si>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</si>
  <si>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</si>
  <si>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</si>
  <si>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</si>
  <si>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</si>
  <si>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</si>
  <si>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</si>
  <si>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</si>
  <si>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</si>
  <si>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</si>
  <si>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</si>
  <si>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</si>
  <si>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</si>
  <si>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</si>
  <si>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</si>
  <si>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</si>
  <si>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</si>
  <si>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</si>
  <si>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</si>
  <si>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</si>
  <si>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</si>
  <si>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</si>
  <si>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</si>
  <si>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</si>
  <si>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</si>
  <si>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</si>
  <si>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</si>
  <si>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</si>
  <si>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</si>
  <si>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</si>
  <si>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</si>
  <si>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</si>
  <si>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</si>
  <si>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</si>
  <si>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</si>
  <si>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</si>
  <si>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</si>
  <si>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</si>
  <si>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</si>
  <si>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</si>
  <si>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</si>
  <si>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</si>
  <si>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</si>
  <si>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</si>
  <si>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</si>
  <si>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</si>
  <si>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</si>
  <si>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</si>
  <si>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</si>
  <si>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</si>
  <si>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</si>
  <si>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</si>
  <si>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</si>
  <si>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</si>
  <si>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</si>
  <si>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</si>
  <si>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</si>
  <si>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</si>
  <si>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</si>
  <si>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</si>
  <si>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</si>
  <si>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</si>
  <si>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</si>
  <si>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</si>
  <si>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</si>
  <si>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</si>
  <si>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</si>
  <si>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</si>
  <si>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</si>
  <si>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</si>
  <si>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</si>
  <si>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</si>
  <si>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</si>
  <si>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</si>
  <si>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</si>
  <si>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</si>
  <si>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</si>
  <si>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</si>
  <si>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</si>
  <si>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</si>
  <si>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</si>
  <si>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</si>
  <si>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</si>
  <si>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</si>
  <si>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</si>
  <si>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</si>
  <si>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</si>
  <si>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</si>
  <si>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</si>
  <si>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</si>
  <si>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</si>
  <si>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</si>
  <si>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</si>
  <si>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</si>
  <si>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</si>
  <si>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</si>
  <si>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</si>
  <si>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</si>
  <si>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</si>
  <si>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</si>
  <si>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</si>
  <si>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</si>
  <si>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</si>
  <si>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</si>
  <si>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</si>
  <si>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</si>
  <si>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</si>
  <si>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</si>
  <si>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</si>
  <si>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</si>
  <si>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</si>
  <si>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</si>
  <si>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</si>
  <si>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</si>
  <si>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</si>
  <si>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</si>
  <si>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</si>
  <si>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</si>
  <si>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</si>
  <si>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</si>
  <si>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</si>
  <si>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</si>
  <si>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</si>
  <si>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</si>
  <si>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</si>
  <si>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</si>
  <si>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</si>
  <si>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</si>
  <si>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</si>
  <si>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</si>
  <si>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</si>
  <si>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</si>
  <si>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</si>
  <si>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</si>
  <si>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</si>
  <si>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</si>
  <si>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</si>
  <si>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</si>
  <si>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</si>
  <si>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</si>
  <si>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</si>
  <si>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</si>
  <si>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</si>
  <si>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</si>
  <si>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</si>
  <si>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</si>
  <si>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</si>
  <si>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</si>
  <si>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</si>
  <si>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</si>
  <si>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</si>
  <si>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</si>
  <si>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</si>
  <si>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</si>
  <si>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</si>
  <si>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</si>
  <si>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</si>
  <si>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</si>
  <si>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</si>
  <si>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</si>
  <si>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</si>
  <si>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</si>
  <si>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</si>
  <si>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</si>
  <si>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</si>
  <si>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</si>
  <si>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</si>
  <si>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</si>
  <si>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</si>
  <si>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</si>
  <si>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</si>
  <si>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</si>
  <si>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</si>
  <si>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</si>
  <si>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</si>
  <si>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</si>
  <si>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</si>
  <si>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</si>
  <si>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</si>
  <si>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</si>
  <si>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</si>
  <si>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</si>
  <si>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</si>
  <si>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</si>
  <si>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</si>
  <si>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</si>
  <si>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</si>
  <si>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</si>
  <si>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</si>
  <si>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</si>
  <si>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</si>
  <si>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</si>
  <si>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</si>
  <si>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</si>
  <si>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</si>
  <si>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</si>
  <si>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</si>
  <si>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</si>
  <si>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</si>
  <si>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</si>
  <si>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</si>
  <si>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</si>
  <si>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</si>
  <si>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</si>
  <si>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</si>
  <si>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</si>
  <si>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</si>
  <si>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</si>
  <si>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</si>
  <si>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</si>
  <si>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</si>
  <si>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</si>
  <si>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</si>
  <si>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</si>
  <si>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</si>
  <si>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</si>
  <si>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</si>
  <si>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</si>
  <si>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</si>
  <si>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</si>
  <si>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</si>
  <si>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</si>
  <si>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</si>
  <si>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</si>
  <si>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</si>
  <si>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</si>
  <si>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</si>
  <si>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</si>
  <si>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</si>
  <si>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</si>
  <si>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</si>
  <si>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</si>
  <si>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</si>
  <si>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</si>
  <si>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</si>
  <si>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</si>
  <si>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</si>
  <si>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</si>
  <si>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</si>
  <si>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</si>
  <si>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</si>
  <si>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</si>
  <si>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</si>
  <si>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</si>
  <si>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</si>
  <si>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</si>
  <si>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</si>
  <si>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</si>
  <si>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</si>
  <si>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</si>
  <si>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</si>
  <si>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</si>
  <si>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</si>
  <si>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</si>
  <si>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</si>
  <si>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</si>
  <si>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</si>
  <si>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</si>
  <si>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</si>
  <si>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</si>
  <si>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</si>
  <si>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</si>
  <si>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</si>
  <si>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</si>
  <si>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</si>
  <si>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</si>
  <si>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</si>
  <si>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</si>
  <si>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</si>
  <si>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</si>
  <si>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</si>
  <si>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</si>
  <si>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</si>
  <si>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</si>
  <si>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</si>
  <si>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</si>
  <si>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</si>
  <si>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</si>
  <si>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</si>
  <si>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</si>
  <si>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</si>
  <si>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</si>
  <si>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</si>
  <si>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</si>
  <si>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</si>
  <si>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</si>
  <si>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</si>
  <si>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</si>
  <si>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</si>
  <si>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</si>
  <si>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</si>
  <si>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</si>
  <si>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</si>
  <si>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</si>
  <si>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</si>
  <si>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</si>
  <si>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</si>
  <si>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</si>
  <si>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</si>
  <si>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</si>
  <si>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</si>
  <si>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</si>
  <si>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</si>
  <si>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</si>
  <si>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</si>
  <si>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</si>
  <si>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</si>
  <si>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</si>
  <si>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</si>
  <si>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</si>
  <si>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</si>
  <si>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</si>
  <si>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</si>
  <si>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</si>
  <si>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</si>
  <si>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</si>
  <si>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</si>
  <si>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</si>
  <si>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</si>
  <si>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</si>
  <si>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</si>
  <si>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</si>
  <si>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</si>
  <si>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</si>
  <si>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</si>
  <si>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</si>
  <si>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</si>
  <si>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</si>
  <si>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</si>
  <si>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</si>
  <si>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</si>
  <si>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</si>
  <si>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</si>
  <si>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</si>
  <si>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</si>
  <si>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</si>
  <si>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</si>
  <si>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</si>
  <si>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</si>
  <si>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</si>
  <si>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</si>
  <si>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</si>
  <si>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</si>
  <si>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</si>
  <si>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</si>
  <si>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</si>
  <si>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</si>
  <si>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</si>
  <si>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</si>
  <si>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</si>
  <si>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</si>
  <si>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</si>
  <si>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</si>
  <si>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</si>
  <si>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</si>
  <si>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</si>
  <si>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</si>
  <si>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</si>
  <si>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</si>
  <si>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</si>
  <si>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</si>
  <si>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</si>
  <si>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</si>
  <si>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</si>
  <si>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</si>
  <si>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</si>
  <si>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</si>
  <si>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</si>
  <si>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</si>
  <si>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</si>
  <si>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</si>
  <si>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</si>
  <si>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</si>
  <si>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</si>
  <si>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</si>
  <si>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</si>
  <si>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</si>
  <si>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</si>
  <si>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</si>
  <si>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</si>
  <si>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</si>
  <si>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</si>
  <si>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</si>
  <si>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</si>
  <si>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</si>
  <si>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</si>
  <si>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</si>
  <si>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</si>
  <si>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</si>
  <si>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</si>
  <si>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</si>
  <si>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</si>
  <si>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</si>
  <si>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</si>
  <si>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</si>
  <si>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</si>
  <si>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</si>
  <si>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</si>
  <si>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</si>
  <si>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</si>
  <si>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</si>
  <si>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</si>
  <si>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</si>
  <si>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</si>
  <si>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</si>
  <si>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</si>
  <si>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</si>
  <si>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</si>
  <si>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</si>
  <si>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</si>
  <si>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</si>
  <si>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</si>
  <si>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</si>
  <si>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</si>
  <si>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</si>
  <si>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</si>
  <si>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</si>
  <si>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</si>
  <si>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</si>
  <si>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</si>
  <si>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</si>
  <si>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</si>
  <si>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</si>
  <si>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</si>
  <si>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</si>
  <si>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</si>
  <si>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</si>
  <si>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</si>
  <si>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</si>
  <si>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</si>
  <si>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</si>
  <si>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</si>
  <si>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</si>
  <si>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</si>
  <si>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</si>
  <si>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</si>
  <si>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</si>
  <si>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</si>
  <si>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</si>
  <si>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</si>
  <si>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</si>
  <si>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</si>
  <si>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</si>
  <si>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</si>
  <si>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</si>
  <si>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</si>
  <si>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</si>
  <si>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</si>
  <si>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</si>
  <si>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</si>
  <si>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</si>
  <si>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</si>
  <si>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</si>
  <si>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</si>
  <si>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</si>
  <si>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</si>
  <si>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</si>
  <si>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</si>
  <si>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</si>
  <si>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</si>
  <si>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</si>
  <si>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</si>
  <si>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</si>
  <si>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</si>
  <si>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</si>
  <si>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</si>
  <si>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</si>
  <si>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</si>
  <si>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</si>
  <si>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</si>
  <si>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</si>
  <si>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</si>
  <si>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</si>
  <si>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</si>
  <si>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</si>
  <si>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</si>
  <si>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</si>
  <si>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</si>
  <si>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</si>
  <si>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</si>
  <si>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</si>
  <si>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</si>
  <si>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</si>
  <si>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</si>
  <si>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</si>
  <si>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</si>
  <si>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</si>
  <si>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</si>
  <si>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</si>
  <si>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</si>
  <si>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</si>
  <si>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</si>
  <si>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</si>
  <si>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</si>
  <si>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</si>
  <si>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</si>
  <si>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</si>
  <si>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</si>
  <si>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</si>
  <si>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</si>
  <si>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</si>
  <si>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</si>
  <si>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</si>
  <si>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</si>
  <si>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</si>
  <si>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</si>
  <si>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</si>
  <si>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</si>
  <si>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</si>
  <si>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</si>
  <si>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</si>
  <si>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</si>
  <si>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</si>
  <si>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</si>
  <si>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</si>
  <si>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</si>
  <si>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</si>
  <si>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</si>
  <si>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</si>
  <si>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</si>
  <si>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</si>
  <si>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</si>
  <si>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</si>
  <si>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</si>
  <si>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</si>
  <si>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</si>
  <si>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</si>
  <si>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</si>
  <si>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</si>
  <si>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</si>
  <si>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</si>
  <si>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</si>
  <si>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</si>
  <si>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</si>
  <si>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</si>
  <si>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</si>
  <si>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</si>
  <si>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</si>
  <si>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</si>
  <si>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</si>
  <si>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</si>
  <si>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</si>
  <si>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</si>
  <si>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</si>
  <si>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</si>
  <si>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</si>
  <si>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</si>
  <si>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</si>
  <si>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</si>
  <si>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</si>
  <si>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</si>
  <si>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</si>
  <si>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</si>
  <si>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</si>
  <si>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</si>
  <si>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</si>
  <si>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</si>
  <si>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</si>
  <si>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</si>
  <si>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</si>
  <si>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</si>
  <si>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</si>
  <si>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</si>
  <si>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</si>
  <si>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</si>
  <si>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</si>
  <si>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</si>
  <si>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</si>
  <si>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</si>
  <si>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</si>
  <si>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</si>
  <si>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</si>
  <si>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</si>
  <si>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</si>
  <si>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</si>
  <si>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</si>
  <si>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</si>
  <si>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</si>
  <si>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</si>
  <si>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</si>
  <si>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</si>
  <si>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</si>
  <si>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</si>
  <si>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</si>
  <si>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</si>
  <si>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</si>
  <si>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</si>
  <si>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</si>
  <si>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</si>
  <si>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</si>
  <si>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</si>
  <si>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</si>
  <si>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</si>
  <si>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</si>
  <si>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</si>
  <si>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</si>
  <si>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</si>
  <si>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</si>
  <si>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</si>
  <si>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</si>
  <si>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</si>
  <si>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</si>
  <si>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</si>
  <si>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</si>
  <si>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</si>
  <si>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</si>
  <si>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</si>
  <si>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</si>
  <si>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</si>
  <si>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</si>
  <si>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</si>
  <si>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</si>
  <si>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</si>
  <si>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</si>
  <si>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</si>
  <si>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</si>
  <si>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</si>
  <si>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</si>
  <si>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</si>
  <si>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</si>
  <si>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</si>
  <si>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</si>
  <si>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</si>
  <si>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</si>
  <si>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</si>
  <si>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</si>
  <si>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</si>
  <si>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</si>
  <si>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</si>
  <si>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</si>
  <si>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</si>
  <si>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</si>
  <si>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</si>
  <si>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</si>
  <si>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</si>
  <si>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</si>
  <si>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</si>
  <si>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</si>
  <si>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</si>
  <si>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</si>
  <si>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</si>
  <si>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</si>
  <si>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</si>
  <si>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</si>
  <si>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</si>
  <si>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</si>
  <si>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</si>
  <si>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</si>
  <si>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</si>
  <si>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</si>
  <si>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</si>
  <si>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</si>
  <si>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</si>
  <si>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</si>
  <si>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</si>
  <si>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</si>
  <si>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</si>
  <si>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</si>
  <si>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</si>
  <si>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</si>
  <si>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</si>
  <si>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</si>
  <si>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</si>
  <si>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</si>
  <si>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</si>
  <si>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</si>
  <si>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</si>
  <si>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</si>
  <si>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</si>
  <si>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</si>
  <si>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</si>
  <si>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</si>
  <si>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</si>
  <si>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</si>
  <si>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</si>
  <si>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</si>
  <si>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</si>
  <si>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</si>
  <si>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</si>
  <si>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</si>
  <si>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</si>
  <si>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</si>
  <si>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</si>
  <si>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</si>
  <si>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</si>
  <si>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</si>
  <si>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</si>
  <si>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</si>
  <si>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</si>
  <si>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</si>
  <si>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</si>
  <si>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</si>
  <si>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</si>
  <si>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</si>
  <si>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</si>
  <si>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</si>
  <si>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</si>
  <si>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</si>
  <si>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</si>
  <si>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</si>
  <si>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</si>
  <si>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</si>
  <si>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</si>
  <si>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</si>
  <si>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</si>
  <si>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</si>
  <si>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</si>
  <si>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</si>
  <si>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</si>
  <si>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</si>
  <si>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</si>
  <si>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</si>
  <si>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</si>
  <si>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</si>
  <si>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</si>
  <si>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</si>
  <si>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</si>
  <si>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</si>
  <si>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</si>
  <si>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</si>
  <si>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</si>
  <si>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</si>
  <si>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</si>
  <si>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</si>
  <si>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</si>
  <si>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</si>
  <si>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</si>
  <si>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</si>
  <si>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</si>
  <si>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</si>
  <si>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</si>
  <si>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</si>
  <si>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</si>
  <si>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</si>
  <si>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</si>
  <si>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</si>
  <si>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</si>
  <si>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</si>
  <si>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</si>
  <si>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</si>
  <si>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</si>
  <si>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</si>
  <si>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</si>
  <si>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</si>
  <si>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</si>
  <si>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</si>
  <si>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</si>
  <si>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</si>
  <si>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</si>
  <si>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</si>
  <si>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</si>
  <si>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</si>
  <si>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</si>
  <si>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</si>
  <si>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</si>
  <si>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</si>
  <si>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</si>
  <si>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</si>
  <si>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</si>
  <si>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</si>
  <si>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</si>
  <si>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</si>
  <si>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</si>
  <si>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</si>
  <si>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</si>
  <si>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</si>
  <si>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</si>
  <si>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</si>
  <si>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</si>
  <si>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</si>
  <si>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</si>
  <si>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</si>
  <si>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</si>
  <si>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</si>
  <si>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</si>
  <si>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</si>
  <si>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</si>
  <si>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</si>
  <si>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</si>
  <si>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</si>
  <si>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</si>
  <si>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</si>
  <si>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</si>
  <si>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</si>
  <si>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</si>
  <si>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</si>
  <si>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</si>
  <si>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</si>
  <si>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</si>
  <si>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</si>
  <si>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</si>
  <si>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</si>
  <si>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</si>
  <si>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</si>
  <si>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</si>
  <si>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</si>
  <si>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</si>
  <si>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</si>
  <si>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</si>
  <si>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</si>
  <si>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</si>
  <si>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</si>
  <si>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</si>
  <si>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</si>
  <si>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</si>
  <si>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</si>
  <si>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</si>
  <si>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</si>
  <si>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</si>
  <si>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</si>
  <si>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</si>
  <si>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</si>
  <si>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</si>
  <si>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</si>
  <si>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</si>
  <si>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</si>
  <si>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</si>
  <si>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</si>
  <si>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</si>
  <si>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</si>
  <si>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</si>
  <si>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</si>
  <si>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</si>
  <si>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</si>
  <si>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</si>
  <si>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</si>
  <si>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</si>
  <si>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</si>
  <si>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</si>
  <si>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</si>
  <si>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</si>
  <si>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</si>
  <si>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</si>
  <si>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</si>
  <si>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</si>
  <si>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</si>
  <si>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</si>
  <si>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</si>
  <si>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</si>
  <si>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</si>
  <si>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</si>
  <si>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</si>
  <si>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</si>
  <si>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</si>
  <si>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</si>
  <si>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</si>
  <si>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</si>
  <si>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</si>
  <si>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</si>
  <si>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</si>
  <si>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</si>
  <si>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</si>
  <si>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</si>
  <si>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</si>
  <si>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</si>
  <si>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</si>
  <si>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</si>
  <si>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</si>
  <si>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</si>
  <si>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</si>
  <si>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</si>
  <si>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</si>
  <si>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</si>
  <si>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</si>
  <si>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</si>
  <si>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</si>
  <si>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</si>
  <si>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</si>
  <si>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</si>
  <si>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</si>
  <si>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</si>
  <si>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</si>
  <si>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</si>
  <si>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</si>
  <si>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</si>
  <si>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</si>
  <si>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</si>
  <si>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</si>
  <si>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</si>
  <si>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</si>
  <si>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</si>
  <si>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</si>
  <si>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</si>
  <si>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</si>
  <si>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</si>
  <si>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</si>
  <si>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</si>
  <si>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</si>
  <si>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</si>
  <si>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</si>
  <si>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</si>
  <si>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</si>
  <si>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</si>
  <si>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</si>
  <si>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</si>
  <si>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</si>
  <si>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</si>
  <si>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</si>
  <si>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</si>
  <si>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</si>
  <si>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</si>
  <si>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</si>
  <si>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</si>
  <si>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</si>
  <si>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</si>
  <si>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</si>
  <si>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</si>
  <si>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</si>
  <si>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</si>
  <si>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</si>
  <si>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</si>
  <si>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</si>
  <si>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</si>
  <si>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</si>
  <si>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</si>
  <si>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</si>
  <si>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</si>
  <si>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</si>
  <si>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</si>
  <si>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</si>
  <si>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</si>
  <si>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</si>
  <si>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</si>
  <si>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</si>
  <si>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</si>
  <si>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</si>
  <si>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</si>
  <si>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</si>
  <si>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</si>
  <si>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</si>
  <si>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</si>
  <si>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</si>
  <si>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</si>
  <si>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</si>
  <si>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</si>
  <si>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</si>
  <si>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</si>
  <si>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</si>
  <si>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</si>
  <si>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</si>
  <si>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</si>
  <si>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</si>
  <si>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</si>
  <si>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</si>
  <si>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</si>
  <si>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</si>
  <si>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</si>
  <si>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</si>
  <si>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</si>
  <si>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</si>
  <si>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</si>
  <si>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</si>
  <si>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</si>
  <si>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</si>
  <si>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</si>
  <si>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</si>
  <si>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</si>
  <si>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</si>
  <si>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</si>
  <si>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</si>
  <si>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</si>
  <si>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</si>
  <si>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</si>
  <si>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</si>
  <si>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</si>
  <si>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</si>
  <si>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</si>
  <si>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</si>
  <si>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</si>
  <si>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</si>
  <si>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</si>
  <si>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</si>
  <si>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</si>
  <si>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</si>
  <si>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</si>
  <si>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</si>
  <si>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</si>
  <si>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</si>
  <si>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</si>
  <si>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</si>
  <si>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</si>
  <si>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</si>
  <si>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</si>
  <si>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</si>
  <si>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</si>
  <si>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</si>
  <si>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</si>
  <si>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</si>
  <si>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</si>
  <si>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</si>
  <si>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</si>
  <si>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</si>
  <si>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</si>
  <si>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</si>
  <si>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</si>
  <si>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</si>
  <si>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</si>
  <si>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</si>
  <si>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</si>
  <si>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</si>
  <si>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</si>
  <si>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</si>
  <si>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</si>
  <si>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</si>
  <si>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</si>
  <si>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</si>
  <si>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</si>
  <si>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</si>
  <si>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</si>
  <si>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</si>
  <si>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</si>
  <si>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</si>
  <si>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</si>
  <si>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</si>
  <si>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</si>
  <si>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</si>
  <si>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</si>
  <si>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</si>
  <si>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</si>
  <si>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</si>
  <si>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</si>
  <si>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</si>
  <si>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</si>
  <si>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</si>
  <si>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</si>
  <si>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</si>
  <si>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</si>
  <si>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</si>
  <si>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</si>
  <si>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</si>
  <si>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</si>
  <si>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</si>
  <si>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</si>
  <si>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</si>
  <si>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</si>
  <si>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</si>
  <si>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</si>
  <si>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</si>
  <si>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</si>
  <si>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</si>
  <si>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</si>
  <si>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</si>
  <si>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</si>
  <si>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</si>
  <si>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</si>
  <si>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</si>
  <si>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</si>
  <si>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</si>
  <si>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</si>
  <si>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</si>
  <si>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</si>
  <si>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</si>
  <si>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</si>
  <si>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</si>
  <si>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</si>
  <si>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</si>
  <si>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</si>
  <si>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</si>
  <si>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</si>
  <si>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</si>
  <si>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</si>
  <si>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</si>
  <si>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</si>
  <si>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</si>
  <si>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</si>
  <si>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</si>
  <si>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</si>
  <si>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</si>
  <si>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</si>
  <si>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</si>
  <si>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</si>
  <si>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</si>
  <si>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</si>
  <si>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</si>
  <si>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</si>
  <si>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</si>
  <si>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</si>
  <si>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</si>
  <si>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</si>
  <si>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</si>
  <si>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</si>
  <si>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</si>
  <si>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</si>
  <si>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</si>
  <si>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</si>
  <si>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</si>
  <si>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</si>
  <si>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</si>
  <si>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</si>
  <si>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</si>
  <si>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</si>
  <si>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</si>
  <si>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</si>
  <si>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</si>
  <si>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</si>
  <si>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</si>
  <si>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</si>
  <si>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</si>
  <si>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</si>
  <si>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</si>
  <si>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</si>
  <si>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</si>
  <si>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</si>
  <si>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</si>
  <si>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</si>
  <si>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</si>
  <si>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</si>
  <si>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</si>
  <si>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</si>
  <si>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</si>
  <si>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</si>
  <si>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</si>
  <si>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</si>
  <si>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</si>
  <si>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</si>
  <si>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</si>
  <si>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</si>
  <si>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</si>
  <si>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</si>
  <si>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</si>
  <si>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</si>
  <si>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</si>
  <si>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</si>
  <si>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</si>
  <si>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</si>
  <si>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</si>
  <si>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</si>
  <si>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</si>
  <si>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</si>
  <si>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</si>
  <si>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</si>
  <si>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</si>
  <si>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</si>
  <si>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</si>
  <si>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</si>
  <si>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</si>
  <si>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</si>
  <si>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</si>
  <si>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</si>
  <si>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</si>
  <si>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</si>
  <si>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</si>
  <si>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</si>
  <si>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</si>
  <si>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</si>
  <si>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</si>
  <si>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</si>
  <si>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</si>
  <si>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</si>
  <si>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</si>
  <si>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</si>
  <si>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</si>
  <si>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</si>
  <si>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</si>
  <si>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</si>
  <si>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</si>
  <si>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</si>
  <si>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</si>
  <si>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</si>
  <si>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</si>
  <si>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</si>
  <si>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</si>
  <si>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</si>
  <si>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</si>
  <si>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</si>
  <si>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</si>
  <si>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</si>
  <si>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</si>
  <si>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</si>
  <si>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</si>
  <si>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</si>
  <si>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</si>
  <si>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</si>
  <si>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</si>
  <si>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</si>
  <si>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</si>
  <si>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</si>
  <si>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</si>
  <si>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</si>
  <si>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</si>
  <si>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</si>
  <si>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</si>
  <si>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</si>
  <si>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</si>
  <si>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</si>
  <si>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</si>
  <si>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</si>
  <si>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</si>
  <si>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</si>
  <si>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</si>
  <si>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</si>
  <si>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</si>
  <si>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</si>
  <si>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</si>
  <si>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</si>
  <si>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</si>
  <si>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</si>
  <si>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</si>
  <si>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</si>
  <si>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</si>
  <si>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</si>
  <si>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</si>
  <si>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</si>
  <si>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</si>
  <si>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</si>
  <si>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</si>
  <si>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</si>
  <si>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</si>
  <si>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</si>
  <si>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</si>
  <si>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</si>
  <si>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</si>
  <si>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</si>
  <si>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</si>
  <si>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</si>
  <si>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</si>
  <si>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</si>
  <si>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</si>
  <si>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</si>
  <si>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</si>
  <si>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</si>
  <si>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</si>
  <si>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</si>
  <si>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</si>
  <si>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</si>
  <si>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</si>
  <si>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</si>
  <si>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</si>
  <si>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</si>
  <si>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</si>
  <si>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</si>
  <si>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</si>
  <si>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</si>
  <si>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</si>
  <si>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</si>
  <si>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</si>
  <si>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</si>
  <si>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</si>
  <si>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</si>
  <si>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</si>
  <si>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</si>
  <si>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</si>
  <si>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</si>
  <si>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</si>
  <si>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</si>
  <si>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</si>
  <si>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</si>
  <si>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</si>
  <si>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</si>
  <si>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</si>
  <si>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</si>
  <si>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</si>
  <si>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</si>
  <si>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</si>
  <si>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</si>
  <si>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</si>
  <si>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</si>
  <si>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</si>
  <si>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</si>
  <si>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</si>
  <si>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</si>
  <si>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</si>
  <si>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</si>
  <si>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</si>
  <si>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</si>
  <si>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</si>
  <si>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</si>
  <si>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</si>
  <si>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</si>
  <si>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</si>
  <si>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</si>
  <si>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</si>
  <si>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</si>
  <si>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</si>
  <si>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</si>
  <si>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</si>
  <si>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</si>
  <si>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</si>
  <si>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</si>
  <si>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</si>
  <si>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</si>
  <si>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</si>
  <si>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</si>
  <si>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</si>
  <si>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</si>
  <si>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</si>
  <si>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</si>
  <si>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</si>
  <si>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</si>
  <si>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</si>
  <si>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</si>
  <si>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</si>
  <si>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</si>
  <si>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</si>
  <si>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</si>
  <si>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</si>
  <si>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</si>
  <si>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</si>
  <si>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</si>
  <si>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</si>
  <si>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</si>
  <si>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</si>
  <si>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</si>
  <si>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</si>
  <si>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</si>
  <si>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</si>
  <si>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</si>
  <si>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</si>
  <si>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</si>
  <si>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</si>
  <si>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</si>
  <si>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</si>
  <si>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</si>
  <si>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</si>
  <si>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</si>
  <si>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</si>
  <si>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</si>
  <si>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</si>
  <si>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</si>
  <si>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</si>
  <si>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</si>
  <si>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</si>
  <si>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</si>
  <si>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</si>
  <si>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</si>
  <si>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</si>
  <si>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</si>
  <si>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</si>
  <si>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</si>
  <si>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</si>
  <si>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</si>
  <si>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</si>
  <si>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</si>
  <si>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</si>
  <si>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</si>
  <si>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</si>
  <si>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</si>
  <si>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</si>
  <si>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</si>
  <si>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</si>
  <si>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</si>
  <si>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</si>
  <si>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</si>
  <si>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</si>
  <si>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</si>
  <si>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</si>
  <si>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</si>
  <si>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</si>
  <si>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</si>
  <si>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</si>
  <si>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</si>
  <si>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</si>
  <si>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</si>
  <si>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</si>
  <si>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</si>
  <si>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</si>
  <si>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</si>
  <si>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</si>
  <si>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</si>
  <si>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</si>
  <si>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</si>
  <si>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</si>
  <si>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</si>
  <si>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</si>
  <si>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</si>
  <si>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</si>
  <si>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</si>
  <si>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</si>
  <si>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</si>
  <si>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</si>
  <si>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</si>
  <si>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</si>
  <si>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</si>
  <si>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</si>
  <si>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</si>
  <si>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</si>
  <si>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</si>
  <si>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</si>
  <si>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</si>
  <si>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</si>
  <si>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</si>
  <si>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</si>
  <si>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</si>
  <si>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</si>
  <si>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</si>
  <si>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</si>
  <si>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</si>
  <si>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</si>
  <si>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</si>
  <si>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</si>
  <si>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</si>
  <si>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</si>
  <si>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</si>
  <si>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</si>
  <si>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</si>
  <si>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</si>
  <si>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</si>
  <si>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</si>
  <si>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</si>
  <si>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</si>
  <si>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</si>
  <si>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</si>
  <si>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</si>
  <si>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</si>
  <si>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</si>
  <si>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</si>
  <si>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</si>
  <si>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</si>
  <si>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</si>
  <si>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</si>
  <si>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</si>
  <si>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</si>
  <si>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</si>
  <si>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</si>
  <si>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</si>
  <si>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</si>
  <si>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</si>
  <si>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</si>
  <si>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</si>
  <si>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</si>
  <si>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</si>
  <si>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</si>
  <si>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</si>
  <si>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</si>
  <si>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</si>
  <si>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</si>
  <si>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</si>
  <si>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</si>
  <si>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</si>
  <si>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</si>
  <si>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</si>
  <si>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</si>
  <si>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</si>
  <si>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</si>
  <si>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</si>
  <si>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</si>
  <si>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</si>
  <si>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</si>
  <si>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</si>
  <si>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</si>
  <si>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</si>
  <si>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</si>
  <si>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</si>
  <si>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</si>
  <si>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</si>
  <si>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</si>
  <si>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</si>
  <si>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</si>
  <si>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</si>
  <si>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</si>
  <si>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</si>
  <si>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</si>
  <si>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</si>
  <si>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</si>
  <si>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</si>
  <si>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</si>
  <si>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</si>
  <si>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</si>
  <si>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</si>
  <si>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</si>
  <si>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</si>
  <si>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</si>
  <si>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</si>
  <si>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</si>
  <si>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</si>
  <si>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</si>
  <si>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</si>
  <si>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</si>
  <si>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</si>
  <si>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</si>
  <si>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</si>
  <si>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</si>
  <si>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</si>
  <si>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</si>
  <si>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</si>
  <si>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</si>
  <si>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</si>
  <si>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</si>
  <si>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</si>
  <si>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</si>
  <si>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</si>
  <si>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</si>
  <si>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</si>
  <si>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</si>
  <si>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</si>
  <si>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</si>
  <si>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</si>
  <si>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</si>
  <si>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</si>
  <si>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</si>
  <si>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</si>
  <si>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</si>
  <si>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</si>
  <si>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</si>
  <si>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</si>
  <si>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</si>
  <si>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</si>
  <si>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</si>
  <si>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</si>
  <si>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</si>
  <si>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</si>
  <si>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</si>
  <si>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</si>
  <si>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</si>
  <si>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</si>
  <si>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</si>
  <si>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</si>
  <si>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</si>
  <si>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</si>
  <si>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</si>
  <si>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</si>
  <si>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</si>
  <si>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</si>
  <si>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</si>
  <si>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</si>
  <si>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</si>
  <si>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</si>
  <si>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</si>
  <si>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</si>
  <si>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</si>
  <si>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</si>
  <si>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</si>
  <si>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</si>
  <si>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</si>
  <si>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</si>
  <si>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</si>
  <si>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</si>
  <si>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</si>
  <si>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</si>
  <si>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</si>
  <si>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</si>
  <si>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</si>
  <si>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</si>
  <si>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</si>
  <si>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</si>
  <si>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</si>
  <si>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</si>
  <si>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</si>
  <si>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</si>
  <si>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</si>
  <si>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</si>
  <si>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</si>
  <si>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</si>
  <si>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</si>
  <si>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</si>
  <si>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</si>
  <si>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</si>
  <si>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</si>
  <si>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</si>
  <si>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</si>
  <si>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</si>
  <si>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</si>
  <si>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</si>
  <si>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</si>
  <si>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</si>
  <si>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</si>
  <si>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</si>
  <si>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</si>
  <si>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</si>
  <si>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</si>
  <si>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</si>
  <si>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</si>
  <si>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</si>
  <si>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</si>
  <si>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</si>
  <si>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</si>
  <si>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</si>
  <si>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</si>
  <si>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</si>
  <si>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</si>
  <si>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</si>
  <si>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</si>
  <si>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</si>
  <si>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</si>
  <si>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</si>
  <si>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</si>
  <si>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</si>
  <si>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</si>
  <si>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</si>
  <si>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</si>
  <si>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</si>
  <si>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</si>
  <si>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</si>
  <si>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</si>
  <si>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</si>
  <si>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</si>
  <si>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</si>
  <si>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</si>
  <si>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</si>
  <si>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</si>
  <si>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</si>
  <si>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</si>
  <si>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</si>
  <si>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</si>
  <si>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</si>
  <si>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</si>
  <si>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</si>
  <si>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</si>
  <si>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</si>
  <si>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</si>
  <si>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</si>
  <si>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</si>
  <si>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</si>
  <si>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</si>
  <si>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</si>
  <si>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</si>
  <si>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</si>
  <si>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</si>
  <si>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</si>
  <si>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</si>
  <si>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</si>
  <si>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</si>
  <si>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</si>
  <si>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</si>
  <si>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</si>
  <si>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</si>
  <si>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</si>
  <si>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</si>
  <si>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</si>
  <si>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</si>
  <si>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</si>
  <si>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</si>
  <si>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</si>
  <si>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</si>
  <si>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</si>
  <si>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</si>
  <si>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</si>
  <si>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</si>
  <si>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</si>
  <si>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</si>
  <si>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</si>
  <si>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</si>
  <si>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</si>
  <si>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</si>
  <si>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</si>
  <si>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</si>
  <si>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</si>
  <si>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</si>
  <si>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</si>
  <si>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</si>
  <si>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</si>
  <si>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</si>
  <si>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</si>
  <si>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</si>
  <si>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</si>
  <si>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</si>
  <si>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</si>
  <si>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</si>
  <si>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</si>
  <si>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</si>
  <si>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</si>
  <si>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</si>
  <si>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</si>
  <si>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</si>
  <si>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</si>
  <si>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</si>
  <si>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</si>
  <si>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</si>
  <si>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</si>
  <si>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</si>
  <si>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</si>
  <si>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</si>
  <si>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</si>
  <si>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</si>
  <si>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</si>
  <si>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</si>
  <si>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</si>
  <si>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</si>
  <si>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</si>
  <si>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</si>
  <si>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</si>
  <si>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</si>
  <si>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</si>
  <si>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</si>
  <si>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</si>
  <si>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</si>
  <si>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</si>
  <si>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</si>
  <si>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</si>
  <si>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</si>
  <si>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</si>
  <si>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</si>
  <si>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</si>
  <si>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</si>
  <si>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</si>
  <si>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</si>
  <si>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</si>
  <si>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</si>
  <si>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</si>
  <si>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</si>
  <si>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</si>
  <si>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</si>
  <si>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</si>
  <si>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</si>
  <si>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</si>
  <si>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</si>
  <si>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</si>
  <si>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</si>
  <si>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</si>
  <si>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</si>
  <si>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</si>
  <si>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</si>
  <si>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</si>
  <si>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</si>
  <si>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</si>
  <si>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</si>
  <si>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</si>
  <si>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</si>
  <si>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</si>
  <si>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</si>
  <si>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</si>
  <si>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</si>
  <si>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</si>
  <si>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</si>
  <si>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</si>
  <si>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</si>
  <si>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</si>
  <si>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</si>
  <si>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</si>
  <si>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</si>
  <si>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</si>
  <si>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</si>
  <si>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</si>
  <si>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</si>
  <si>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</si>
  <si>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</si>
  <si>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</si>
  <si>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</si>
  <si>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</si>
  <si>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</si>
  <si>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</si>
  <si>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</si>
  <si>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</si>
  <si>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</si>
  <si>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</si>
  <si>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</si>
  <si>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</si>
  <si>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</si>
  <si>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</si>
  <si>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</si>
  <si>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</si>
  <si>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</si>
  <si>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</si>
  <si>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</si>
  <si>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</si>
  <si>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</si>
  <si>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</si>
  <si>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</si>
  <si>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</si>
  <si>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</si>
  <si>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</si>
  <si>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</si>
  <si>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</si>
  <si>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</si>
  <si>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</si>
  <si>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</si>
  <si>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</si>
  <si>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</si>
  <si>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</si>
  <si>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</si>
  <si>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</si>
  <si>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</si>
  <si>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</si>
  <si>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</si>
  <si>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</si>
  <si>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</si>
  <si>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</si>
  <si>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</si>
  <si>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</si>
  <si>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</si>
  <si>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</si>
  <si>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</si>
  <si>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</si>
  <si>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</si>
  <si>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</si>
  <si>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</si>
  <si>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</si>
  <si>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</si>
  <si>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</si>
  <si>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</si>
  <si>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</si>
  <si>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</si>
  <si>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</si>
  <si>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</si>
  <si>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</si>
  <si>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</si>
  <si>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</si>
  <si>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</si>
  <si>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</si>
  <si>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</si>
  <si>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</si>
  <si>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</si>
  <si>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</si>
  <si>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</si>
  <si>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</si>
  <si>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</si>
  <si>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</si>
  <si>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</si>
  <si>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</si>
  <si>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</si>
  <si>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</si>
  <si>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</si>
  <si>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</si>
  <si>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</si>
  <si>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</si>
  <si>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</si>
  <si>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</si>
  <si>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</si>
  <si>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</si>
  <si>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</si>
  <si>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</si>
  <si>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</si>
  <si>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</si>
  <si>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</si>
  <si>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</si>
  <si>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</si>
  <si>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</si>
  <si>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</si>
  <si>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</si>
  <si>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</si>
  <si>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</si>
  <si>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</si>
  <si>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</si>
  <si>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</si>
  <si>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</si>
  <si>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</si>
  <si>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</si>
  <si>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</si>
  <si>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</si>
  <si>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</si>
  <si>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</si>
  <si>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</si>
  <si>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</si>
  <si>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</si>
  <si>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</si>
  <si>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</si>
  <si>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</si>
  <si>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</si>
  <si>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</si>
  <si>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</si>
  <si>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</si>
  <si>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</si>
  <si>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</si>
  <si>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</si>
  <si>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</si>
  <si>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</si>
  <si>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</si>
  <si>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</si>
  <si>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</si>
  <si>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</si>
  <si>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</si>
  <si>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</si>
  <si>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</si>
  <si>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</si>
  <si>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</si>
  <si>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</si>
  <si>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</si>
  <si>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</si>
  <si>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</si>
  <si>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</si>
  <si>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</si>
  <si>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</si>
  <si>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</si>
  <si>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</si>
  <si>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</si>
  <si>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</si>
  <si>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</si>
  <si>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</si>
  <si>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</si>
  <si>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</si>
  <si>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</si>
  <si>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</si>
  <si>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</si>
  <si>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</si>
  <si>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</si>
  <si>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</si>
  <si>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</si>
  <si>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</si>
  <si>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</si>
  <si>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</si>
  <si>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</si>
  <si>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</si>
  <si>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</si>
  <si>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</si>
  <si>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</si>
  <si>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</si>
  <si>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</si>
  <si>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</si>
  <si>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</si>
  <si>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</si>
  <si>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</si>
  <si>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</si>
  <si>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</si>
  <si>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</si>
  <si>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</si>
  <si>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</si>
  <si>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</si>
  <si>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</si>
  <si>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</si>
  <si>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</si>
  <si>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</si>
  <si>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</si>
  <si>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</si>
  <si>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</si>
  <si>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</si>
  <si>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</si>
  <si>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</si>
  <si>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</si>
  <si>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</si>
  <si>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</si>
  <si>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</si>
  <si>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</si>
  <si>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</si>
  <si>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</si>
  <si>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</si>
  <si>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</si>
  <si>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</si>
  <si>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</si>
  <si>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</si>
  <si>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</si>
  <si>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</si>
  <si>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</si>
  <si>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</si>
  <si>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</si>
  <si>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</si>
  <si>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</si>
  <si>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</si>
  <si>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</si>
  <si>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</si>
  <si>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</si>
  <si>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</si>
  <si>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</si>
  <si>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</si>
  <si>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</si>
  <si>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</si>
  <si>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</si>
  <si>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</si>
  <si>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</si>
  <si>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</si>
  <si>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</si>
  <si>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</si>
  <si>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</si>
  <si>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</si>
  <si>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</si>
  <si>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</si>
  <si>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</si>
  <si>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</si>
  <si>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</si>
  <si>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</si>
  <si>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</si>
  <si>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</si>
  <si>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</si>
  <si>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</si>
  <si>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</si>
  <si>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</si>
  <si>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</si>
  <si>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</si>
  <si>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</si>
  <si>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</si>
  <si>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</si>
  <si>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</si>
  <si>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</si>
  <si>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</si>
  <si>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</si>
  <si>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</si>
  <si>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</si>
  <si>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</si>
  <si>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</si>
  <si>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</si>
  <si>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</si>
  <si>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</si>
  <si>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</si>
  <si>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</si>
  <si>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</si>
  <si>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</si>
  <si>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</si>
  <si>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</si>
  <si>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</si>
  <si>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</si>
  <si>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</si>
  <si>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</si>
  <si>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</si>
  <si>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</si>
  <si>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</si>
  <si>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</si>
  <si>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</si>
  <si>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</si>
  <si>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</si>
  <si>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</si>
  <si>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</si>
  <si>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</si>
  <si>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</si>
  <si>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</si>
  <si>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</si>
  <si>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</si>
  <si>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</si>
  <si>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</si>
  <si>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</si>
  <si>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</si>
  <si>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</si>
  <si>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</si>
  <si>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</si>
  <si>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</si>
  <si>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</si>
  <si>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</si>
  <si>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</si>
  <si>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</si>
  <si>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</si>
  <si>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</si>
  <si>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</si>
  <si>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</si>
  <si>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</si>
  <si>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</si>
  <si>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</si>
  <si>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</si>
  <si>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</si>
  <si>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</si>
  <si>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</si>
  <si>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</si>
  <si>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</si>
  <si>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</si>
  <si>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</si>
  <si>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</si>
  <si>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</si>
  <si>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</si>
  <si>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</si>
  <si>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</si>
  <si>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</si>
  <si>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</si>
  <si>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</si>
  <si>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</si>
  <si>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</si>
  <si>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</si>
  <si>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</si>
  <si>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</si>
  <si>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</si>
  <si>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</si>
  <si>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</si>
  <si>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</si>
  <si>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</si>
  <si>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</si>
  <si>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</si>
  <si>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</si>
  <si>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</si>
  <si>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</si>
  <si>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</si>
  <si>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</si>
  <si>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</si>
  <si>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</si>
  <si>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</si>
  <si>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</si>
  <si>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</si>
  <si>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</si>
  <si>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</si>
  <si>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</si>
  <si>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</si>
  <si>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</si>
  <si>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</si>
  <si>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</si>
  <si>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</si>
  <si>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</si>
  <si>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</si>
  <si>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</si>
  <si>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</si>
  <si>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</si>
  <si>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</si>
  <si>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</si>
  <si>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</si>
  <si>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</si>
  <si>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</si>
  <si>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</si>
  <si>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</si>
  <si>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</si>
  <si>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</si>
  <si>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</si>
  <si>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</si>
  <si>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</si>
  <si>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</si>
  <si>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</si>
  <si>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</si>
  <si>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</si>
  <si>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</si>
  <si>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</si>
  <si>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</si>
  <si>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</si>
  <si>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</si>
  <si>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</si>
  <si>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</si>
  <si>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</si>
  <si>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</si>
  <si>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</si>
  <si>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</si>
  <si>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</si>
  <si>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</si>
  <si>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</si>
  <si>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</si>
  <si>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</si>
  <si>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</si>
  <si>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</si>
  <si>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</si>
  <si>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</si>
  <si>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</si>
  <si>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</si>
  <si>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</si>
  <si>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</si>
  <si>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</si>
  <si>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</si>
  <si>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</si>
  <si>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</si>
  <si>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</si>
  <si>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</si>
  <si>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</si>
  <si>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</si>
  <si>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</si>
  <si>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</si>
  <si>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</si>
  <si>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</si>
  <si>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</si>
  <si>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</si>
  <si>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</si>
  <si>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</si>
  <si>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</si>
  <si>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</si>
  <si>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</si>
  <si>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</si>
  <si>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</si>
  <si>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</si>
  <si>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</si>
  <si>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</si>
  <si>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</si>
  <si>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</si>
  <si>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</si>
  <si>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</si>
  <si>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</si>
  <si>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</si>
  <si>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</si>
  <si>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</si>
  <si>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</si>
  <si>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</si>
  <si>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</si>
  <si>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</si>
  <si>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</si>
  <si>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</si>
  <si>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</si>
  <si>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</si>
  <si>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</si>
  <si>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</si>
  <si>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</si>
  <si>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</si>
  <si>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</si>
  <si>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</si>
  <si>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</si>
  <si>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</si>
  <si>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</si>
  <si>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</si>
  <si>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</si>
  <si>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</si>
  <si>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</si>
  <si>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</si>
  <si>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</si>
  <si>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</si>
  <si>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</si>
  <si>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</si>
  <si>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</si>
  <si>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</si>
  <si>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</si>
  <si>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</si>
  <si>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</si>
  <si>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</si>
  <si>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</si>
  <si>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</si>
  <si>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</si>
  <si>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</si>
  <si>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</si>
  <si>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</si>
  <si>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</si>
  <si>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</si>
  <si>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</si>
  <si>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</si>
  <si>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</si>
  <si>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</si>
  <si>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</si>
  <si>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</si>
  <si>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</si>
  <si>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</si>
  <si>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</si>
  <si>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</si>
  <si>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</si>
  <si>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</si>
  <si>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</si>
  <si>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</si>
  <si>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</si>
  <si>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</si>
  <si>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</si>
  <si>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</si>
  <si>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</si>
  <si>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</si>
  <si>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</si>
  <si>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</si>
  <si>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</si>
  <si>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</si>
  <si>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</si>
  <si>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</si>
  <si>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</si>
  <si>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</si>
  <si>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</si>
  <si>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</si>
  <si>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</si>
  <si>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</si>
  <si>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</si>
  <si>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</si>
  <si>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</si>
  <si>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</si>
  <si>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</si>
  <si>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</si>
  <si>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</si>
  <si>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</si>
  <si>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</si>
  <si>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</si>
  <si>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</si>
  <si>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</si>
  <si>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</si>
  <si>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</si>
  <si>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</si>
  <si>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</si>
  <si>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</si>
  <si>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</si>
  <si>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</si>
  <si>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</si>
  <si>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</si>
  <si>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</si>
  <si>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</si>
  <si>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</si>
  <si>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</si>
  <si>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</si>
  <si>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</si>
  <si>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</si>
  <si>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</si>
  <si>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</si>
  <si>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</si>
  <si>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</si>
  <si>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</si>
  <si>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</si>
  <si>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</si>
  <si>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</si>
  <si>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</si>
  <si>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</si>
  <si>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</si>
  <si>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</si>
  <si>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</si>
  <si>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</si>
  <si>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</si>
  <si>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</si>
  <si>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</si>
  <si>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</si>
  <si>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</si>
  <si>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</si>
  <si>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</si>
  <si>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</si>
  <si>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</si>
  <si>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</si>
  <si>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</si>
  <si>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</si>
  <si>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</si>
  <si>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</si>
  <si>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</si>
  <si>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</si>
  <si>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</si>
  <si>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</si>
  <si>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</si>
  <si>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</si>
  <si>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</si>
  <si>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</si>
  <si>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</si>
  <si>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</si>
  <si>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</si>
  <si>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</si>
  <si>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</si>
  <si>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</si>
  <si>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</si>
  <si>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</si>
  <si>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</si>
  <si>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</si>
  <si>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</si>
  <si>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</si>
  <si>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</si>
  <si>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</si>
  <si>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</si>
  <si>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</si>
  <si>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</si>
  <si>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</si>
  <si>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</si>
  <si>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</si>
  <si>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</si>
  <si>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</si>
  <si>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</si>
  <si>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</si>
  <si>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</si>
  <si>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</si>
  <si>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</si>
  <si>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</si>
  <si>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</si>
  <si>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</si>
  <si>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</si>
  <si>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</si>
  <si>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</si>
  <si>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</si>
  <si>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</si>
  <si>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</si>
  <si>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</si>
  <si>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</si>
  <si>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</si>
  <si>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</si>
  <si>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</si>
  <si>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</si>
  <si>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</si>
  <si>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</si>
  <si>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</si>
  <si>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</si>
  <si>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</si>
  <si>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</si>
  <si>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</si>
  <si>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</si>
  <si>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</si>
  <si>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</si>
  <si>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</si>
  <si>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</si>
  <si>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</si>
  <si>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</si>
  <si>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</si>
  <si>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</si>
  <si>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</si>
  <si>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</si>
  <si>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</si>
  <si>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</si>
  <si>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</si>
  <si>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</si>
  <si>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</si>
  <si>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</si>
  <si>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</si>
  <si>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</si>
  <si>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</si>
  <si>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</si>
  <si>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</si>
  <si>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</si>
  <si>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</si>
  <si>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</si>
  <si>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</si>
  <si>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</si>
  <si>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</si>
  <si>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</si>
  <si>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</si>
  <si>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</si>
  <si>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</si>
  <si>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</si>
  <si>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</si>
  <si>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</si>
  <si>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</si>
  <si>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</si>
  <si>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</si>
  <si>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</si>
  <si>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</si>
  <si>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</si>
  <si>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</si>
  <si>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</si>
  <si>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</si>
  <si>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</si>
  <si>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</si>
  <si>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</si>
  <si>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</si>
  <si>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</si>
  <si>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</si>
  <si>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</si>
  <si>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</si>
  <si>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</si>
  <si>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</si>
  <si>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</si>
  <si>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</si>
  <si>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</si>
  <si>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</si>
  <si>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</si>
  <si>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</si>
  <si>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</si>
  <si>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</si>
  <si>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</si>
  <si>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</si>
  <si>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</si>
  <si>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</si>
  <si>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</si>
  <si>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</si>
  <si>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</si>
  <si>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</si>
  <si>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</si>
  <si>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</si>
  <si>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</si>
  <si>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</si>
  <si>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</si>
  <si>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</si>
  <si>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</si>
  <si>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</si>
  <si>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</si>
  <si>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</si>
  <si>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</si>
  <si>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</si>
  <si>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</si>
  <si>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</si>
  <si>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</si>
  <si>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</si>
  <si>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</si>
  <si>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</si>
  <si>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</si>
  <si>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</si>
  <si>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</si>
  <si>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</si>
  <si>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</si>
  <si>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</si>
  <si>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</si>
  <si>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</si>
  <si>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</si>
  <si>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</si>
  <si>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</si>
  <si>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</si>
  <si>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</si>
  <si>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</si>
  <si>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</si>
  <si>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</si>
  <si>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</si>
  <si>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</si>
  <si>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</si>
  <si>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</si>
  <si>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</si>
  <si>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</si>
  <si>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</si>
  <si>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</si>
  <si>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</si>
  <si>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</si>
  <si>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</si>
  <si>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</si>
  <si>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</si>
  <si>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</si>
  <si>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</si>
  <si>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</si>
  <si>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</si>
  <si>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</si>
  <si>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</si>
  <si>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</si>
  <si>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</si>
  <si>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</si>
  <si>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</si>
  <si>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</si>
  <si>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</si>
  <si>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</si>
  <si>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</si>
  <si>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</si>
  <si>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</si>
  <si>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</si>
  <si>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</si>
  <si>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</si>
  <si>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</si>
  <si>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</si>
  <si>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</si>
  <si>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</si>
  <si>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</si>
  <si>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</si>
  <si>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</si>
  <si>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</si>
  <si>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</si>
  <si>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</si>
  <si>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</si>
  <si>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</si>
  <si>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</si>
  <si>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</si>
  <si>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</si>
  <si>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</si>
  <si>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</si>
  <si>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</si>
  <si>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</si>
  <si>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</si>
  <si>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</si>
  <si>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</si>
  <si>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</si>
  <si>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</si>
  <si>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</si>
  <si>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</si>
  <si>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</si>
  <si>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</si>
  <si>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</si>
  <si>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</si>
  <si>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</si>
  <si>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</si>
  <si>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</si>
  <si>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</si>
  <si>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</si>
  <si>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</si>
  <si>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</si>
  <si>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</si>
  <si>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</si>
  <si>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</si>
  <si>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</si>
  <si>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</si>
  <si>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</si>
  <si>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</si>
  <si>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</si>
  <si>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</si>
  <si>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</si>
  <si>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</si>
  <si>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</si>
  <si>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</si>
  <si>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</si>
  <si>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</si>
  <si>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</si>
  <si>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</si>
  <si>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</si>
  <si>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</si>
  <si>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</si>
  <si>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</si>
  <si>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</si>
  <si>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</si>
  <si>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</si>
  <si>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</si>
  <si>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</si>
  <si>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</si>
  <si>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</si>
  <si>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</si>
  <si>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</si>
  <si>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</si>
  <si>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</si>
  <si>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</si>
  <si>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</si>
  <si>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</si>
  <si>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</si>
  <si>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</si>
  <si>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</si>
  <si>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</si>
  <si>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</si>
  <si>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</si>
  <si>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</si>
  <si>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</si>
  <si>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</si>
  <si>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</si>
  <si>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</si>
  <si>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</si>
  <si>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</si>
  <si>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</si>
  <si>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</si>
  <si>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</si>
  <si>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</si>
  <si>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</si>
  <si>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</si>
  <si>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</si>
  <si>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</si>
  <si>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</si>
  <si>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</si>
  <si>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</si>
  <si>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</si>
  <si>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</si>
  <si>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</si>
  <si>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</si>
  <si>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</si>
  <si>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</si>
  <si>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</si>
  <si>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</si>
  <si>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</si>
  <si>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</si>
  <si>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</si>
  <si>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</si>
  <si>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</si>
  <si>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</si>
  <si>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</si>
  <si>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</si>
  <si>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</si>
  <si>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</si>
  <si>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</si>
  <si>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</si>
  <si>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</si>
  <si>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</si>
  <si>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</si>
  <si>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</si>
  <si>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</si>
  <si>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</si>
  <si>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</si>
  <si>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</si>
  <si>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</si>
  <si>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</si>
  <si>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</si>
  <si>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</si>
  <si>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</si>
  <si>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</si>
  <si>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</si>
  <si>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</si>
  <si>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</si>
  <si>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</si>
  <si>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</si>
  <si>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</si>
  <si>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</si>
  <si>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</si>
  <si>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</si>
  <si>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</si>
  <si>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</si>
  <si>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</si>
  <si>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</si>
  <si>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</si>
  <si>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</si>
  <si>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</si>
  <si>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</si>
  <si>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</si>
  <si>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</si>
  <si>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</si>
  <si>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</si>
  <si>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</si>
  <si>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</si>
  <si>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</si>
  <si>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</si>
  <si>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</si>
  <si>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</si>
  <si>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</si>
  <si>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</si>
  <si>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</si>
  <si>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</si>
  <si>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</si>
  <si>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</si>
  <si>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</si>
  <si>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</si>
  <si>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</si>
  <si>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</si>
  <si>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</si>
  <si>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</si>
  <si>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</si>
  <si>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</si>
  <si>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</si>
  <si>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</si>
  <si>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</si>
  <si>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</si>
  <si>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</si>
  <si>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</si>
  <si>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</si>
  <si>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</si>
  <si>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</si>
  <si>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</si>
  <si>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</si>
  <si>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</si>
  <si>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</si>
  <si>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</si>
  <si>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</si>
  <si>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</si>
  <si>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</si>
  <si>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</si>
  <si>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</si>
  <si>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</si>
  <si>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</si>
  <si>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</si>
  <si>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</si>
  <si>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</si>
  <si>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</si>
  <si>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</si>
  <si>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</si>
  <si>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</si>
  <si>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</si>
  <si>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</si>
  <si>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</si>
  <si>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</si>
  <si>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</si>
  <si>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</si>
  <si>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</si>
  <si>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</si>
  <si>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</si>
  <si>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</si>
  <si>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</si>
  <si>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</si>
  <si>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</si>
  <si>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</si>
  <si>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</si>
  <si>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</si>
  <si>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</si>
  <si>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</si>
  <si>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</si>
  <si>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</si>
  <si>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</si>
  <si>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</si>
  <si>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</si>
  <si>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</si>
  <si>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</si>
  <si>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</si>
  <si>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</si>
  <si>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</si>
  <si>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</si>
  <si>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</si>
  <si>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</si>
  <si>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</si>
  <si>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</si>
  <si>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</si>
  <si>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</si>
  <si>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</si>
  <si>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</si>
  <si>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</si>
  <si>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</si>
  <si>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</si>
  <si>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</si>
  <si>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</si>
  <si>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</si>
  <si>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</si>
  <si>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</si>
  <si>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</si>
  <si>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</si>
  <si>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</si>
  <si>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</si>
  <si>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</si>
  <si>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</si>
  <si>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</si>
  <si>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</si>
  <si>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</si>
  <si>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</si>
  <si>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</si>
  <si>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</si>
  <si>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</si>
  <si>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</si>
  <si>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</si>
  <si>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</si>
  <si>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</si>
  <si>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</si>
  <si>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</si>
  <si>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</si>
  <si>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</si>
  <si>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</si>
  <si>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</si>
  <si>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</si>
  <si>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</si>
  <si>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</si>
  <si>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</si>
  <si>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</si>
  <si>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</si>
  <si>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</si>
  <si>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</si>
  <si>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</si>
  <si>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</si>
  <si>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</si>
  <si>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</si>
  <si>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</si>
  <si>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</si>
  <si>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</si>
  <si>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</si>
  <si>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</si>
  <si>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</si>
  <si>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</si>
  <si>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</si>
  <si>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</si>
  <si>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</si>
  <si>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</si>
  <si>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</si>
  <si>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</si>
  <si>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</si>
  <si>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</si>
  <si>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</si>
  <si>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</si>
  <si>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</si>
  <si>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</si>
  <si>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</si>
  <si>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</si>
  <si>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</si>
  <si>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</si>
  <si>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</si>
  <si>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</si>
  <si>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</si>
  <si>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</si>
  <si>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</si>
  <si>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</si>
  <si>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</si>
  <si>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</si>
  <si>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</si>
  <si>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</si>
  <si>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</si>
  <si>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</si>
  <si>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</si>
  <si>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</si>
  <si>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</si>
  <si>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</si>
  <si>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</si>
  <si>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</si>
  <si>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</si>
  <si>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</si>
  <si>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</si>
  <si>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</si>
  <si>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</si>
  <si>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</si>
  <si>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</si>
  <si>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</si>
  <si>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</si>
  <si>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</si>
  <si>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</si>
  <si>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</si>
  <si>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</si>
  <si>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</si>
  <si>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</si>
  <si>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</si>
  <si>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</si>
  <si>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</si>
  <si>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</si>
  <si>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</si>
  <si>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</si>
  <si>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</si>
  <si>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</si>
  <si>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</si>
  <si>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</si>
  <si>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</si>
  <si>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</si>
  <si>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</si>
  <si>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</si>
  <si>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</si>
  <si>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</si>
  <si>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</si>
  <si>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</si>
  <si>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</si>
  <si>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</si>
  <si>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</si>
  <si>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</si>
  <si>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</si>
  <si>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</si>
  <si>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</si>
  <si>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</si>
  <si>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</si>
  <si>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</si>
  <si>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</si>
  <si>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</si>
  <si>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</si>
  <si>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</si>
  <si>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</si>
  <si>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</si>
  <si>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</si>
  <si>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</si>
  <si>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</si>
  <si>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</si>
  <si>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</si>
  <si>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</si>
  <si>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</si>
  <si>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</si>
  <si>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</si>
  <si>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</si>
  <si>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</si>
  <si>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</si>
  <si>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</si>
  <si>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</si>
  <si>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</si>
  <si>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</si>
  <si>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</si>
  <si>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</si>
  <si>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</si>
  <si>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</si>
  <si>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</si>
  <si>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</si>
  <si>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</si>
  <si>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</si>
  <si>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</si>
  <si>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</si>
  <si>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</si>
  <si>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</si>
  <si>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</si>
  <si>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</si>
  <si>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</si>
  <si>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</si>
  <si>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</si>
  <si>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</si>
  <si>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</si>
  <si>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</si>
  <si>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</si>
  <si>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</si>
  <si>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</si>
  <si>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</si>
  <si>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</si>
  <si>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</si>
  <si>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</si>
  <si>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</si>
  <si>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</si>
  <si>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</si>
  <si>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</si>
  <si>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</si>
  <si>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</si>
  <si>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</si>
  <si>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</si>
  <si>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</si>
  <si>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</si>
  <si>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</si>
  <si>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</si>
  <si>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</si>
  <si>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</si>
  <si>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</si>
  <si>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</si>
  <si>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</si>
  <si>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</si>
  <si>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</si>
  <si>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</si>
  <si>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</si>
  <si>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</si>
  <si>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</si>
  <si>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</si>
  <si>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</si>
  <si>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</si>
  <si>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</si>
  <si>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</si>
  <si>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</si>
  <si>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</si>
  <si>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</si>
  <si>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</si>
  <si>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</si>
  <si>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</si>
  <si>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</si>
  <si>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</si>
  <si>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</si>
  <si>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</si>
  <si>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</si>
  <si>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</si>
  <si>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</si>
  <si>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</si>
  <si>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</si>
  <si>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</si>
  <si>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</si>
  <si>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</si>
  <si>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</si>
  <si>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</si>
  <si>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</si>
  <si>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</si>
  <si>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</si>
  <si>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</si>
  <si>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</si>
  <si>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</si>
  <si>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</si>
  <si>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</si>
  <si>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</si>
  <si>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</si>
  <si>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</si>
  <si>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</si>
  <si>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</si>
  <si>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</si>
  <si>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</si>
  <si>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</si>
  <si>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</si>
  <si>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</si>
  <si>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</si>
  <si>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</si>
  <si>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</si>
  <si>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</si>
  <si>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</si>
  <si>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</si>
  <si>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</si>
  <si>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</si>
  <si>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</si>
  <si>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</si>
  <si>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</si>
  <si>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</si>
  <si>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</si>
  <si>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</si>
  <si>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</si>
  <si>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</si>
  <si>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</si>
  <si>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</si>
  <si>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</si>
  <si>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</si>
  <si>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</si>
  <si>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</si>
  <si>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</si>
  <si>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</si>
  <si>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</si>
  <si>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</si>
  <si>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</si>
  <si>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</si>
  <si>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</si>
  <si>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</si>
  <si>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</si>
  <si>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</si>
  <si>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</si>
  <si>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</si>
  <si>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</si>
  <si>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</si>
  <si>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</si>
  <si>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</si>
  <si>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</si>
  <si>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</si>
  <si>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</si>
  <si>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</si>
  <si>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</si>
  <si>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</si>
  <si>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</si>
  <si>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</si>
  <si>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</si>
  <si>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</si>
  <si>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</si>
  <si>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</si>
  <si>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</si>
  <si>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</si>
  <si>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</si>
  <si>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</si>
  <si>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</si>
  <si>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</si>
  <si>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</si>
  <si>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</si>
  <si>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</si>
  <si>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</si>
  <si>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</si>
  <si>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</si>
  <si>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</si>
  <si>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</si>
  <si>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</si>
  <si>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</si>
  <si>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</si>
  <si>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</si>
  <si>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</si>
  <si>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</si>
  <si>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</si>
  <si>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</si>
  <si>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</si>
  <si>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</si>
  <si>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</si>
  <si>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</si>
  <si>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</si>
  <si>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</si>
  <si>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</si>
  <si>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</si>
  <si>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</si>
  <si>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</si>
  <si>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</si>
  <si>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</si>
  <si>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</si>
  <si>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</si>
  <si>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</si>
  <si>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</si>
  <si>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</si>
  <si>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</si>
  <si>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</si>
  <si>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</si>
  <si>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</si>
  <si>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</si>
  <si>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</si>
  <si>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</si>
  <si>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</si>
  <si>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</si>
  <si>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</si>
  <si>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</si>
  <si>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</si>
  <si>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</si>
  <si>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</si>
  <si>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</si>
  <si>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</si>
  <si>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</si>
  <si>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</si>
  <si>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</si>
  <si>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</si>
  <si>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</si>
  <si>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</si>
  <si>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</si>
  <si>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</si>
  <si>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</si>
  <si>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</si>
  <si>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</si>
  <si>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</si>
  <si>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</si>
  <si>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</si>
  <si>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</si>
  <si>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</si>
  <si>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</si>
  <si>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</si>
  <si>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</si>
  <si>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</si>
  <si>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</si>
  <si>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</si>
  <si>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</si>
  <si>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</si>
  <si>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</si>
  <si>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</si>
  <si>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</si>
  <si>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</si>
  <si>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</si>
  <si>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</si>
  <si>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</si>
  <si>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</si>
  <si>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</si>
  <si>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</si>
  <si>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</si>
  <si>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</si>
  <si>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</si>
  <si>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</si>
  <si>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</si>
  <si>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</si>
  <si>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</si>
  <si>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</si>
  <si>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</si>
  <si>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</si>
  <si>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</si>
  <si>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</si>
  <si>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</si>
  <si>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</si>
  <si>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</si>
  <si>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</si>
  <si>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</si>
  <si>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</si>
  <si>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</si>
  <si>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</si>
  <si>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</si>
  <si>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</si>
  <si>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</si>
  <si>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</si>
  <si>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</si>
  <si>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</si>
  <si>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</si>
  <si>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</si>
  <si>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</si>
  <si>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</si>
  <si>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</si>
  <si>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</si>
  <si>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</si>
  <si>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</si>
  <si>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</si>
  <si>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</si>
  <si>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</si>
  <si>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</si>
  <si>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</si>
  <si>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</si>
  <si>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</si>
  <si>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</si>
  <si>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</si>
  <si>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</si>
  <si>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</si>
  <si>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</si>
  <si>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</si>
  <si>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</si>
  <si>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</si>
  <si>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</si>
  <si>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</si>
  <si>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</si>
  <si>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</si>
  <si>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</si>
  <si>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</si>
  <si>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</si>
  <si>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</si>
  <si>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</si>
  <si>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</si>
  <si>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</si>
  <si>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</si>
  <si>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</si>
  <si>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</si>
  <si>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</si>
  <si>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</si>
  <si>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</si>
  <si>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</si>
  <si>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</si>
  <si>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</si>
  <si>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</si>
  <si>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</si>
  <si>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</si>
  <si>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</si>
  <si>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</si>
  <si>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</si>
  <si>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</si>
  <si>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</si>
  <si>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</si>
  <si>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</si>
  <si>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</si>
  <si>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</si>
  <si>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</si>
  <si>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</si>
  <si>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</si>
  <si>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</si>
  <si>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</si>
  <si>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</si>
  <si>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</si>
  <si>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</si>
  <si>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</si>
  <si>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</si>
  <si>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</si>
  <si>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</si>
  <si>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</si>
  <si>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</si>
  <si>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</si>
  <si>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</si>
  <si>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</si>
  <si>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</si>
  <si>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</si>
  <si>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</si>
  <si>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</si>
  <si>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</si>
  <si>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</si>
  <si>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</si>
  <si>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</si>
  <si>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</si>
  <si>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</si>
  <si>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</si>
  <si>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</si>
  <si>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</si>
  <si>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</si>
  <si>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</si>
  <si>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</si>
  <si>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</si>
  <si>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</si>
  <si>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</si>
  <si>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</si>
  <si>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</si>
  <si>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</si>
  <si>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</si>
  <si>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</si>
  <si>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</si>
  <si>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</si>
  <si>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</si>
  <si>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</si>
  <si>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</si>
  <si>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</si>
  <si>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</si>
  <si>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</si>
  <si>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</si>
  <si>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</si>
  <si>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</si>
  <si>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</si>
  <si>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</si>
  <si>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</si>
  <si>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</si>
  <si>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</si>
  <si>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</si>
  <si>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</si>
  <si>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</si>
  <si>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</si>
  <si>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</si>
  <si>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</si>
  <si>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</si>
  <si>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</si>
  <si>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</si>
  <si>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</si>
  <si>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</si>
  <si>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</si>
  <si>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</si>
  <si>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</si>
  <si>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</si>
  <si>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</si>
  <si>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</si>
  <si>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</si>
  <si>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</si>
  <si>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</si>
  <si>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</si>
  <si>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</si>
  <si>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</si>
  <si>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</si>
  <si>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</si>
  <si>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</si>
  <si>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</si>
  <si>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</si>
  <si>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</si>
  <si>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</si>
  <si>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</si>
  <si>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</si>
  <si>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</si>
  <si>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</si>
  <si>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</si>
  <si>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</si>
  <si>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</si>
  <si>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</si>
  <si>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</si>
  <si>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</si>
  <si>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</si>
  <si>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</si>
  <si>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</si>
  <si>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</si>
  <si>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</si>
  <si>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</si>
  <si>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</si>
  <si>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</si>
  <si>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</si>
  <si>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</si>
  <si>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</si>
  <si>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</si>
  <si>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</si>
  <si>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</si>
  <si>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</si>
  <si>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</si>
  <si>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</si>
  <si>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</si>
  <si>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</si>
  <si>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</si>
  <si>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</si>
  <si>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</si>
  <si>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</si>
  <si>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</si>
  <si>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</si>
  <si>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</si>
  <si>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</si>
  <si>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</si>
  <si>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</si>
  <si>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</si>
  <si>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</si>
  <si>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</si>
  <si>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</si>
  <si>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</si>
  <si>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</si>
  <si>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</si>
  <si>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</si>
  <si>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</si>
  <si>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</si>
  <si>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</si>
  <si>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</si>
  <si>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</si>
  <si>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</si>
  <si>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</si>
  <si>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</si>
  <si>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</si>
  <si>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</si>
  <si>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</si>
  <si>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</si>
  <si>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</si>
  <si>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</si>
  <si>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</si>
  <si>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</si>
  <si>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</si>
  <si>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</si>
  <si>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</si>
  <si>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</si>
  <si>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</si>
  <si>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</si>
  <si>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</si>
  <si>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</si>
  <si>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</si>
  <si>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</si>
  <si>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</si>
  <si>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</si>
  <si>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</si>
  <si>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</si>
  <si>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</si>
  <si>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</si>
  <si>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</si>
  <si>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</si>
  <si>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</si>
  <si>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</si>
  <si>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</si>
  <si>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</si>
  <si>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</si>
  <si>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</si>
  <si>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</si>
  <si>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</si>
  <si>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</si>
  <si>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</si>
  <si>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</si>
  <si>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</si>
  <si>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</si>
  <si>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</si>
  <si>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</si>
  <si>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</si>
  <si>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</si>
  <si>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</si>
  <si>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</si>
  <si>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</si>
  <si>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</si>
  <si>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</si>
  <si>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</si>
  <si>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</si>
  <si>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</si>
  <si>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</si>
  <si>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</si>
  <si>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</si>
  <si>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</si>
  <si>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</si>
  <si>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</si>
  <si>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</si>
  <si>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</si>
  <si>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</si>
  <si>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</si>
  <si>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</si>
  <si>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</si>
  <si>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</si>
  <si>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</si>
  <si>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</si>
  <si>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</si>
  <si>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</si>
  <si>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</si>
  <si>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</si>
  <si>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</si>
  <si>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</si>
  <si>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</si>
  <si>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</si>
  <si>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</si>
  <si>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</si>
  <si>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</si>
  <si>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</si>
  <si>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</si>
  <si>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</si>
  <si>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</si>
  <si>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</si>
  <si>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</si>
  <si>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</si>
  <si>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</si>
  <si>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</si>
  <si>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</si>
  <si>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</si>
  <si>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</si>
  <si>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</si>
  <si>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</si>
  <si>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</si>
  <si>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</si>
  <si>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</si>
  <si>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</si>
  <si>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</si>
  <si>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</si>
  <si>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</si>
  <si>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</si>
  <si>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</si>
  <si>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</si>
  <si>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</si>
  <si>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</si>
  <si>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</si>
  <si>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</si>
  <si>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</si>
  <si>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</si>
  <si>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</si>
  <si>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</si>
  <si>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</si>
  <si>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</si>
  <si>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</si>
  <si>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</si>
  <si>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</si>
  <si>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</si>
  <si>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</si>
  <si>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</si>
  <si>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</si>
  <si>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</si>
  <si>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</si>
  <si>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</si>
  <si>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</si>
  <si>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</si>
  <si>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</si>
  <si>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</si>
  <si>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</si>
  <si>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</si>
  <si>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</si>
  <si>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</si>
  <si>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</si>
  <si>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</si>
  <si>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</si>
  <si>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</si>
  <si>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</si>
  <si>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</si>
  <si>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</si>
  <si>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</si>
  <si>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</si>
  <si>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</si>
  <si>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</si>
  <si>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</si>
  <si>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</si>
  <si>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</si>
  <si>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</si>
  <si>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</si>
  <si>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</si>
  <si>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</si>
  <si>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</si>
  <si>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</si>
  <si>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</si>
  <si>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</si>
  <si>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</si>
  <si>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</si>
  <si>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</si>
  <si>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</si>
  <si>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</si>
  <si>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</si>
  <si>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</si>
  <si>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</si>
  <si>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</si>
  <si>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</si>
  <si>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</si>
  <si>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</si>
  <si>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</si>
  <si>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</si>
  <si>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</si>
  <si>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</si>
  <si>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</si>
  <si>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</si>
  <si>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</si>
  <si>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</si>
  <si>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</si>
  <si>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</si>
  <si>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</si>
  <si>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</si>
  <si>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</si>
  <si>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</si>
  <si>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</si>
  <si>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</si>
  <si>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</si>
  <si>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</si>
  <si>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</si>
  <si>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</si>
  <si>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</si>
  <si>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</si>
  <si>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</si>
  <si>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</si>
  <si>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</si>
  <si>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</si>
  <si>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</si>
  <si>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</si>
  <si>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</si>
  <si>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</si>
  <si>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</si>
  <si>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</si>
  <si>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</si>
  <si>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</si>
  <si>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</si>
  <si>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</si>
  <si>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</si>
  <si>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</si>
  <si>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</si>
  <si>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</si>
  <si>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</si>
  <si>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</si>
  <si>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</si>
  <si>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</si>
  <si>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</si>
  <si>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</si>
  <si>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</si>
  <si>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</si>
  <si>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</si>
  <si>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</si>
  <si>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</si>
  <si>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</si>
  <si>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</si>
  <si>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</si>
  <si>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</si>
  <si>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</si>
  <si>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</si>
  <si>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</si>
  <si>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</si>
  <si>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</si>
  <si>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</si>
  <si>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</si>
  <si>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</si>
  <si>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</si>
  <si>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</si>
  <si>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</si>
  <si>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</si>
  <si>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</si>
  <si>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</si>
  <si>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</si>
  <si>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</si>
  <si>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</si>
  <si>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</si>
  <si>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</si>
  <si>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</si>
  <si>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</si>
  <si>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</si>
  <si>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</si>
  <si>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</si>
  <si>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</si>
  <si>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</si>
  <si>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</si>
  <si>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</si>
  <si>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</si>
  <si>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</si>
  <si>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</si>
  <si>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</si>
  <si>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</si>
  <si>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</si>
  <si>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</si>
  <si>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</si>
  <si>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</si>
  <si>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</si>
  <si>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</si>
  <si>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</si>
  <si>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</si>
  <si>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</si>
  <si>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</si>
  <si>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</si>
  <si>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</si>
  <si>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</si>
  <si>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</si>
  <si>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</si>
  <si>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</si>
  <si>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</si>
  <si>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</si>
  <si>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</si>
  <si>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</si>
  <si>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</si>
  <si>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</si>
  <si>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</si>
  <si>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</si>
  <si>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</si>
  <si>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</si>
  <si>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</si>
  <si>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</si>
  <si>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</si>
  <si>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</si>
  <si>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</si>
  <si>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</si>
  <si>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</si>
  <si>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</si>
  <si>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</si>
  <si>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</si>
  <si>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</si>
  <si>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</si>
  <si>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</si>
  <si>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</si>
  <si>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</si>
  <si>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</si>
  <si>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</si>
  <si>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</si>
  <si>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</si>
  <si>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</si>
  <si>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</si>
  <si>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</si>
  <si>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</si>
  <si>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</si>
  <si>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</si>
  <si>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</si>
  <si>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</si>
  <si>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</si>
  <si>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</si>
  <si>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</si>
  <si>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</si>
  <si>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</si>
  <si>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</si>
  <si>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</si>
  <si>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</si>
  <si>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</si>
  <si>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</si>
  <si>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</si>
  <si>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</si>
  <si>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</si>
  <si>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</si>
  <si>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</si>
  <si>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</si>
  <si>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</si>
  <si>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</si>
  <si>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</si>
  <si>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</si>
  <si>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</si>
  <si>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</si>
  <si>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</si>
  <si>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</si>
  <si>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</si>
  <si>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</si>
  <si>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</si>
  <si>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</si>
  <si>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</si>
  <si>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</si>
  <si>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</si>
  <si>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</si>
  <si>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</si>
  <si>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</si>
  <si>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</si>
  <si>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</si>
  <si>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</si>
  <si>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</si>
  <si>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</si>
  <si>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</si>
  <si>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</si>
  <si>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</si>
  <si>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</si>
  <si>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</si>
  <si>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</si>
  <si>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</si>
  <si>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</si>
  <si>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</si>
  <si>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</si>
  <si>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</si>
  <si>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</si>
  <si>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</si>
  <si>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</si>
  <si>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</si>
  <si>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</si>
  <si>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</si>
  <si>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</si>
  <si>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</si>
  <si>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</si>
  <si>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</si>
  <si>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</si>
  <si>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</si>
  <si>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</si>
  <si>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</si>
  <si>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</si>
  <si>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</si>
  <si>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</si>
  <si>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</si>
  <si>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</si>
  <si>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</si>
  <si>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</si>
  <si>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</si>
  <si>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</si>
  <si>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</si>
  <si>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</si>
  <si>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</si>
  <si>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</si>
  <si>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</si>
  <si>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</si>
  <si>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</si>
  <si>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</si>
  <si>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</si>
  <si>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</si>
  <si>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</si>
  <si>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</si>
  <si>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</si>
  <si>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</si>
  <si>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</si>
  <si>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</si>
  <si>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</si>
  <si>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</si>
  <si>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</si>
  <si>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</si>
  <si>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</si>
  <si>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</si>
  <si>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</si>
  <si>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</si>
  <si>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</si>
  <si>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</si>
  <si>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</si>
  <si>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</si>
  <si>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</si>
  <si>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</si>
  <si>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</si>
  <si>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</si>
  <si>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</si>
  <si>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</si>
  <si>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</si>
  <si>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</si>
  <si>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</si>
  <si>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</si>
  <si>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</si>
  <si>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</si>
  <si>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</si>
  <si>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</si>
  <si>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</si>
  <si>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</si>
  <si>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</si>
  <si>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</si>
  <si>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</si>
  <si>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</si>
  <si>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</si>
  <si>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</si>
  <si>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</si>
  <si>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</si>
  <si>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</si>
  <si>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</si>
  <si>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</si>
  <si>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</si>
  <si>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</si>
  <si>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</si>
  <si>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</si>
  <si>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</si>
  <si>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</si>
  <si>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</si>
  <si>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</si>
  <si>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</si>
  <si>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</si>
  <si>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</si>
  <si>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</si>
  <si>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</si>
  <si>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</si>
  <si>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</si>
  <si>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</si>
  <si>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</si>
  <si>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</si>
  <si>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</si>
  <si>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</si>
  <si>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</si>
  <si>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</si>
  <si>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</si>
  <si>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</si>
  <si>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</si>
  <si>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</si>
  <si>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</si>
  <si>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</si>
  <si>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</si>
  <si>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</si>
  <si>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</si>
  <si>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</si>
  <si>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</si>
  <si>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</si>
  <si>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</si>
  <si>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</si>
  <si>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</si>
  <si>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</si>
  <si>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</si>
  <si>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</si>
  <si>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</si>
  <si>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</si>
  <si>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</si>
  <si>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</si>
  <si>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</si>
  <si>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</si>
  <si>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</si>
  <si>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</si>
  <si>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</si>
  <si>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</si>
  <si>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</si>
  <si>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</si>
  <si>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</si>
  <si>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</si>
  <si>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</si>
  <si>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</si>
  <si>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</si>
  <si>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</si>
  <si>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</si>
  <si>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</si>
  <si>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</si>
  <si>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</si>
  <si>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</si>
  <si>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</si>
  <si>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</si>
  <si>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</si>
  <si>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</si>
  <si>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</si>
  <si>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</si>
  <si>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</si>
  <si>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</si>
  <si>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</si>
  <si>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</si>
  <si>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</si>
  <si>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</si>
  <si>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</si>
  <si>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</si>
  <si>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</si>
  <si>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</si>
  <si>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</si>
  <si>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</si>
  <si>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</si>
  <si>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</si>
  <si>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</si>
  <si>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</si>
  <si>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</si>
  <si>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</si>
  <si>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</si>
  <si>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</si>
  <si>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</si>
  <si>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</si>
  <si>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</si>
  <si>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</si>
  <si>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</si>
  <si>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</si>
  <si>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</si>
  <si>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</si>
  <si>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</si>
  <si>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</si>
  <si>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</si>
  <si>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</si>
  <si>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</si>
  <si>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</si>
  <si>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</si>
  <si>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</si>
  <si>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</si>
  <si>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</si>
  <si>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</si>
  <si>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</si>
  <si>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</si>
  <si>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</si>
  <si>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</si>
  <si>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</si>
  <si>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</si>
  <si>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</si>
  <si>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</si>
  <si>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</si>
  <si>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</si>
  <si>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</si>
  <si>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</si>
  <si>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</si>
  <si>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</si>
  <si>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</si>
  <si>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</si>
  <si>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</si>
  <si>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</si>
  <si>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</si>
  <si>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</si>
  <si>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</si>
  <si>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</si>
  <si>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</si>
  <si>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</si>
  <si>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</si>
  <si>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</si>
  <si>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</si>
  <si>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</si>
  <si>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</si>
  <si>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</si>
  <si>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</si>
  <si>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</si>
  <si>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</si>
  <si>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</si>
  <si>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</si>
  <si>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</si>
  <si>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</si>
  <si>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</si>
  <si>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</si>
  <si>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</si>
  <si>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</si>
  <si>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</si>
  <si>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</si>
  <si>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</si>
  <si>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</si>
  <si>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</si>
  <si>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</si>
  <si>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</si>
  <si>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</si>
  <si>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</si>
  <si>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</si>
  <si>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</si>
  <si>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</si>
  <si>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</si>
  <si>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</si>
  <si>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</si>
  <si>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</si>
  <si>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</si>
  <si>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</si>
  <si>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</si>
  <si>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</si>
  <si>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</si>
  <si>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</si>
  <si>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</si>
  <si>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</si>
  <si>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</si>
  <si>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</si>
  <si>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</si>
  <si>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</si>
  <si>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</si>
  <si>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</si>
  <si>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</si>
  <si>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</si>
  <si>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</si>
  <si>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</si>
  <si>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</si>
  <si>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</si>
  <si>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</si>
  <si>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</si>
  <si>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</si>
  <si>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</si>
  <si>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</si>
  <si>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</si>
  <si>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</si>
  <si>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</si>
  <si>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</si>
  <si>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</si>
  <si>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</si>
  <si>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</si>
  <si>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</si>
  <si>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</si>
  <si>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</si>
  <si>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</si>
  <si>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</si>
  <si>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</si>
  <si>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</si>
  <si>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</si>
  <si>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</si>
  <si>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</si>
  <si>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</si>
  <si>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</si>
  <si>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</si>
  <si>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</si>
  <si>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</si>
  <si>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</si>
  <si>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</si>
  <si>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</si>
  <si>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</si>
  <si>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</si>
  <si>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</si>
  <si>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</si>
  <si>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</si>
  <si>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</si>
  <si>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</si>
  <si>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</si>
  <si>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</si>
  <si>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</si>
  <si>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</si>
  <si>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</si>
  <si>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</si>
  <si>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</si>
  <si>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</si>
  <si>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</si>
  <si>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</si>
  <si>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</si>
  <si>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</si>
  <si>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</si>
  <si>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</si>
  <si>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</si>
  <si>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</si>
  <si>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</si>
  <si>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</si>
  <si>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</si>
  <si>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</si>
  <si>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</si>
  <si>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</si>
  <si>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</si>
  <si>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</si>
  <si>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</si>
  <si>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</si>
  <si>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</si>
  <si>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</si>
  <si>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</si>
  <si>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</si>
  <si>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</si>
  <si>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</si>
  <si>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</si>
  <si>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</si>
  <si>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</si>
  <si>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</si>
  <si>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</si>
  <si>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</si>
  <si>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</si>
  <si>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</si>
  <si>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</si>
  <si>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</si>
  <si>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</si>
  <si>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</si>
  <si>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</si>
  <si>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</si>
  <si>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</si>
  <si>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</si>
  <si>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</si>
  <si>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</si>
  <si>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</si>
  <si>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</si>
  <si>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</si>
  <si>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</si>
  <si>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</si>
  <si>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</si>
  <si>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</si>
  <si>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</si>
  <si>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</si>
  <si>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</si>
  <si>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</si>
  <si>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</si>
  <si>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</si>
  <si>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</si>
  <si>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</si>
  <si>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</si>
  <si>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</si>
  <si>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</si>
  <si>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</si>
  <si>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</si>
  <si>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</si>
  <si>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</si>
  <si>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</si>
  <si>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</si>
  <si>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</si>
  <si>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</si>
  <si>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</si>
  <si>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</si>
  <si>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</si>
  <si>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</si>
  <si>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</si>
  <si>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</si>
  <si>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</si>
  <si>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</si>
  <si>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</si>
  <si>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</si>
  <si>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</si>
  <si>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</si>
  <si>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</si>
  <si>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</si>
  <si>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</si>
  <si>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</si>
  <si>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</si>
  <si>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</si>
  <si>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</si>
  <si>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</si>
  <si>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</si>
  <si>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</si>
  <si>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</si>
  <si>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</si>
  <si>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</si>
  <si>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</si>
  <si>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</si>
  <si>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</si>
  <si>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</si>
  <si>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</si>
  <si>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</si>
  <si>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</si>
  <si>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</si>
  <si>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</si>
  <si>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</si>
  <si>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</si>
  <si>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</si>
  <si>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</si>
  <si>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</si>
  <si>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</si>
  <si>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</si>
  <si>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</si>
  <si>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</si>
  <si>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</si>
  <si>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</si>
  <si>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</si>
  <si>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</si>
  <si>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</si>
  <si>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</si>
  <si>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</si>
  <si>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</si>
  <si>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</si>
  <si>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</si>
  <si>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</si>
  <si>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</si>
  <si>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</si>
  <si>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</si>
  <si>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</si>
  <si>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</si>
  <si>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</si>
  <si>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</si>
  <si>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</si>
  <si>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</si>
  <si>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</si>
  <si>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</si>
  <si>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</si>
  <si>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</si>
  <si>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</si>
  <si>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</si>
  <si>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</si>
  <si>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</si>
  <si>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</si>
  <si>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</si>
  <si>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</si>
  <si>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</si>
  <si>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</si>
  <si>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</si>
  <si>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</si>
  <si>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</si>
  <si>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</si>
  <si>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</si>
  <si>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</si>
  <si>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</si>
  <si>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</si>
  <si>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</si>
  <si>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</si>
  <si>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</si>
  <si>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</si>
  <si>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</si>
  <si>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</si>
  <si>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</si>
  <si>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</si>
  <si>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</si>
  <si>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</si>
  <si>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</si>
  <si>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</si>
  <si>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</si>
  <si>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</si>
  <si>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</si>
  <si>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</si>
  <si>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</si>
  <si>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</si>
  <si>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</si>
  <si>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</si>
  <si>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</si>
  <si>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</si>
  <si>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</si>
  <si>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</si>
  <si>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</si>
  <si>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</si>
  <si>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</si>
  <si>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</si>
  <si>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</si>
  <si>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</si>
  <si>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</si>
  <si>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</si>
  <si>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</si>
  <si>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</si>
  <si>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</si>
  <si>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</si>
  <si>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</si>
  <si>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</si>
  <si>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</si>
  <si>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</si>
  <si>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</si>
  <si>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</si>
  <si>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</si>
  <si>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</si>
  <si>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</si>
  <si>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</si>
  <si>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</si>
  <si>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</si>
  <si>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</si>
  <si>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</si>
  <si>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</si>
  <si>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</si>
  <si>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</si>
  <si>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</si>
  <si>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</si>
  <si>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</si>
  <si>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</si>
  <si>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</si>
  <si>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</si>
  <si>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</si>
  <si>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</si>
  <si>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</si>
  <si>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</si>
  <si>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</si>
  <si>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</si>
  <si>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</si>
  <si>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</si>
  <si>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</si>
  <si>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</si>
  <si>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</si>
  <si>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</si>
  <si>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</si>
  <si>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</si>
  <si>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</si>
  <si>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</si>
  <si>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</si>
  <si>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</si>
  <si>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</si>
  <si>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</si>
  <si>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</si>
  <si>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</si>
  <si>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</si>
  <si>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</si>
  <si>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</si>
  <si>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</si>
  <si>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</si>
  <si>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</si>
  <si>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</si>
  <si>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</si>
  <si>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</si>
  <si>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</si>
  <si>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</si>
  <si>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</si>
  <si>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</si>
  <si>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</si>
  <si>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</si>
  <si>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</si>
  <si>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</si>
  <si>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</si>
  <si>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</si>
  <si>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</si>
  <si>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</si>
  <si>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</si>
  <si>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</si>
  <si>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</si>
  <si>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</si>
  <si>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</si>
  <si>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</si>
  <si>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</si>
  <si>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</si>
  <si>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</si>
  <si>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</si>
  <si>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</si>
  <si>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</si>
  <si>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</si>
  <si>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</si>
  <si>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</si>
  <si>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</si>
  <si>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</si>
  <si>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</si>
  <si>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</si>
  <si>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</si>
  <si>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</si>
  <si>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</si>
  <si>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</si>
  <si>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</si>
  <si>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</si>
  <si>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</si>
  <si>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</si>
  <si>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</si>
  <si>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</si>
  <si>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</si>
  <si>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</si>
  <si>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</si>
  <si>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</si>
  <si>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</si>
  <si>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</si>
  <si>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</si>
  <si>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</si>
  <si>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</si>
  <si>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</si>
  <si>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</si>
  <si>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</si>
  <si>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</si>
  <si>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</si>
  <si>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</si>
  <si>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</si>
  <si>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</si>
  <si>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</si>
  <si>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</si>
  <si>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</si>
  <si>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</si>
  <si>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</si>
  <si>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</si>
  <si>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</si>
  <si>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</si>
  <si>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</si>
  <si>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</si>
  <si>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</si>
  <si>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</si>
  <si>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</si>
  <si>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</si>
  <si>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</si>
  <si>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</si>
  <si>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</si>
  <si>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</si>
  <si>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</si>
  <si>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</si>
  <si>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</si>
  <si>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</si>
  <si>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</si>
  <si>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</si>
  <si>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</si>
  <si>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</si>
  <si>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</si>
  <si>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</si>
  <si>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</si>
  <si>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</si>
  <si>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</si>
  <si>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</si>
  <si>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</si>
  <si>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</si>
  <si>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</si>
  <si>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</si>
  <si>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</si>
  <si>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</si>
  <si>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</si>
  <si>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</si>
  <si>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</si>
  <si>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</si>
  <si>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</si>
  <si>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</si>
  <si>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</si>
  <si>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</si>
  <si>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</si>
  <si>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</si>
  <si>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</si>
  <si>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</si>
  <si>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</si>
  <si>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</si>
  <si>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</si>
  <si>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</si>
  <si>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</si>
  <si>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</si>
  <si>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</si>
  <si>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</si>
  <si>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</si>
  <si>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</si>
  <si>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</si>
  <si>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</si>
  <si>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</si>
  <si>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</si>
  <si>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</si>
  <si>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</si>
  <si>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</si>
  <si>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</si>
  <si>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</si>
  <si>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</si>
  <si>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</si>
  <si>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</si>
  <si>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</si>
  <si>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</si>
  <si>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</si>
  <si>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</si>
  <si>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</si>
  <si>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</si>
  <si>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</si>
  <si>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</si>
  <si>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</si>
  <si>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</si>
  <si>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</si>
  <si>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</si>
  <si>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</si>
  <si>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</si>
  <si>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</si>
  <si>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</si>
  <si>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</si>
  <si>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</si>
  <si>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</si>
  <si>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</si>
  <si>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</si>
  <si>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</si>
  <si>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</si>
  <si>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</si>
  <si>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</si>
  <si>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</si>
  <si>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</si>
  <si>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</si>
  <si>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</si>
  <si>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</si>
  <si>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</si>
  <si>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</si>
  <si>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</si>
  <si>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</si>
  <si>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</si>
  <si>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</si>
  <si>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</si>
  <si>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</si>
  <si>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</si>
  <si>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</si>
  <si>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</si>
  <si>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</si>
  <si>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</si>
  <si>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</si>
  <si>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</si>
  <si>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</si>
  <si>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</si>
  <si>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</si>
  <si>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</si>
  <si>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</si>
  <si>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</si>
  <si>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</si>
  <si>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</si>
  <si>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</si>
  <si>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</si>
  <si>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</si>
  <si>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</si>
  <si>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</si>
  <si>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</si>
  <si>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</si>
  <si>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</si>
  <si>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</si>
  <si>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</si>
  <si>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</si>
  <si>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</si>
  <si>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</si>
  <si>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</si>
  <si>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</si>
  <si>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</si>
  <si>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</si>
  <si>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</si>
  <si>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</si>
  <si>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</si>
  <si>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</si>
  <si>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</si>
  <si>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</si>
  <si>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</si>
  <si>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</si>
  <si>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</si>
  <si>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</si>
  <si>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</si>
  <si>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</si>
  <si>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</si>
  <si>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</si>
  <si>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</si>
  <si>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</si>
  <si>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</si>
  <si>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</si>
  <si>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</si>
  <si>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</si>
  <si>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</si>
  <si>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</si>
  <si>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</si>
  <si>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</si>
  <si>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</si>
  <si>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</si>
  <si>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</si>
  <si>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</si>
  <si>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</si>
  <si>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</si>
  <si>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</si>
  <si>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</si>
  <si>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</si>
  <si>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</si>
  <si>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</si>
  <si>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</si>
  <si>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</si>
  <si>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</si>
  <si>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</si>
  <si>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</si>
  <si>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</si>
  <si>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</si>
  <si>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</si>
  <si>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</si>
  <si>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</si>
  <si>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</si>
  <si>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</si>
  <si>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</si>
  <si>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</si>
  <si>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</si>
  <si>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</si>
  <si>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</si>
  <si>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</si>
  <si>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</si>
  <si>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</si>
  <si>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</si>
  <si>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</si>
  <si>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</si>
  <si>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</si>
  <si>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</si>
  <si>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</si>
  <si>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</si>
  <si>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</si>
  <si>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</si>
  <si>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</si>
  <si>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</si>
  <si>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</si>
  <si>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</si>
  <si>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</si>
  <si>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</si>
  <si>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</si>
  <si>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</si>
  <si>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</si>
  <si>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</si>
  <si>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</si>
  <si>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</si>
  <si>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</si>
  <si>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</si>
  <si>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</si>
  <si>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</si>
  <si>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</si>
  <si>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</si>
  <si>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</si>
  <si>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</si>
  <si>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</si>
  <si>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</si>
  <si>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</si>
  <si>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</si>
  <si>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</si>
  <si>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</si>
  <si>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</si>
  <si>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</si>
  <si>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</si>
  <si>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</si>
  <si>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</si>
  <si>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</si>
  <si>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</si>
  <si>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</si>
  <si>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</si>
  <si>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</si>
  <si>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</si>
  <si>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</si>
  <si>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</si>
  <si>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</si>
  <si>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</si>
  <si>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</si>
  <si>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</si>
  <si>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</si>
  <si>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</si>
  <si>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</si>
  <si>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</si>
  <si>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</si>
  <si>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</si>
  <si>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</si>
  <si>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</si>
  <si>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</si>
  <si>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</si>
  <si>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</si>
  <si>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</si>
  <si>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</si>
  <si>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</si>
  <si>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</si>
  <si>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</si>
  <si>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</si>
  <si>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</si>
  <si>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</si>
  <si>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</si>
  <si>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</si>
  <si>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</si>
  <si>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</si>
  <si>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</si>
  <si>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</si>
  <si>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</si>
  <si>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</si>
  <si>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</si>
  <si>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</si>
  <si>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</si>
  <si>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</si>
  <si>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</si>
  <si>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</si>
  <si>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</si>
  <si>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</si>
  <si>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</si>
  <si>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</si>
  <si>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</si>
  <si>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</si>
  <si>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</si>
  <si>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</si>
  <si>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</si>
  <si>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</si>
  <si>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</si>
  <si>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</si>
  <si>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</si>
  <si>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</si>
  <si>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</si>
  <si>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</si>
  <si>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</si>
  <si>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</si>
  <si>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</si>
  <si>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</si>
  <si>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</si>
  <si>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</si>
  <si>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</si>
  <si>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</si>
  <si>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</si>
  <si>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</si>
  <si>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</si>
  <si>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</si>
  <si>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</si>
  <si>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</si>
  <si>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</si>
  <si>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</si>
  <si>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</si>
  <si>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</si>
  <si>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</si>
  <si>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</si>
  <si>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</si>
  <si>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</si>
  <si>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</si>
  <si>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</si>
  <si>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</si>
  <si>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</si>
  <si>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</si>
  <si>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</si>
  <si>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</si>
  <si>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</si>
  <si>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</si>
  <si>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</si>
  <si>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</si>
  <si>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</si>
  <si>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</si>
  <si>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</si>
  <si>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</si>
  <si>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</si>
  <si>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</si>
  <si>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</si>
  <si>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</si>
  <si>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</si>
  <si>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</si>
  <si>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</si>
  <si>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</si>
  <si>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</si>
  <si>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</si>
  <si>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</si>
  <si>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</si>
  <si>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</si>
  <si>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</si>
  <si>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</si>
  <si>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</si>
  <si>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</si>
  <si>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</si>
  <si>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</si>
  <si>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</si>
  <si>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</si>
  <si>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</si>
  <si>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</si>
  <si>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</si>
  <si>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</si>
  <si>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</si>
  <si>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</si>
  <si>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</si>
  <si>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</si>
  <si>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</si>
  <si>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</si>
  <si>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</si>
  <si>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</si>
  <si>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</si>
  <si>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</si>
  <si>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</si>
  <si>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</si>
  <si>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</si>
  <si>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</si>
  <si>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</si>
  <si>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</si>
  <si>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</si>
  <si>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</si>
  <si>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</si>
  <si>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</si>
  <si>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</si>
  <si>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</si>
  <si>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</si>
  <si>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</si>
  <si>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</si>
  <si>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</si>
  <si>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</si>
  <si>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</si>
  <si>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</si>
  <si>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</si>
  <si>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</si>
  <si>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</si>
  <si>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</si>
  <si>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</si>
  <si>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</si>
  <si>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</si>
  <si>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</si>
  <si>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</si>
  <si>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</si>
  <si>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</si>
  <si>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</si>
  <si>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</si>
  <si>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</si>
  <si>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</si>
  <si>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</si>
  <si>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</si>
  <si>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</si>
  <si>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</si>
  <si>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</si>
  <si>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</si>
  <si>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</si>
  <si>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</si>
  <si>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</si>
  <si>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</si>
  <si>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</si>
  <si>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</si>
  <si>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</si>
  <si>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</si>
  <si>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</si>
  <si>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</si>
  <si>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</si>
  <si>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</si>
  <si>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</si>
  <si>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</si>
  <si>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</si>
  <si>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</si>
  <si>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</si>
  <si>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</si>
  <si>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</si>
  <si>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</si>
  <si>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</si>
  <si>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</si>
  <si>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</si>
  <si>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</si>
  <si>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</si>
  <si>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</si>
  <si>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</si>
  <si>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</si>
  <si>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</si>
  <si>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</si>
  <si>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</si>
  <si>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</si>
  <si>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</si>
  <si>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</si>
  <si>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</si>
  <si>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</si>
  <si>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</si>
  <si>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</si>
  <si>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</si>
  <si>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</si>
  <si>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</si>
  <si>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</si>
  <si>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</si>
  <si>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</si>
  <si>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</si>
  <si>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</si>
  <si>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</si>
  <si>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</si>
  <si>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</si>
  <si>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</si>
  <si>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</si>
  <si>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</si>
  <si>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</si>
  <si>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</si>
  <si>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</si>
  <si>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</si>
  <si>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</si>
  <si>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</si>
  <si>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</si>
  <si>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</si>
  <si>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</si>
  <si>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</si>
  <si>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</si>
  <si>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</si>
  <si>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</si>
  <si>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</si>
  <si>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</si>
  <si>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</si>
  <si>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</si>
  <si>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</si>
  <si>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</si>
  <si>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</si>
  <si>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</si>
  <si>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</si>
  <si>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</si>
  <si>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</si>
  <si>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</si>
  <si>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</si>
  <si>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</si>
  <si>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</si>
  <si>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</si>
  <si>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</si>
  <si>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</si>
  <si>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</si>
  <si>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</si>
  <si>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</si>
  <si>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</si>
  <si>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</si>
  <si>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</si>
  <si>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</si>
  <si>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</si>
  <si>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</si>
  <si>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</si>
  <si>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</si>
  <si>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</si>
  <si>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</si>
  <si>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</si>
  <si>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</si>
  <si>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</si>
  <si>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</si>
  <si>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</si>
  <si>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</si>
  <si>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</si>
  <si>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</si>
  <si>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</si>
  <si>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</si>
  <si>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</si>
  <si>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</si>
  <si>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</si>
  <si>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</si>
  <si>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</si>
  <si>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</si>
  <si>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</si>
  <si>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</si>
  <si>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</si>
  <si>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</si>
  <si>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</si>
  <si>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</si>
  <si>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</si>
  <si>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</si>
  <si>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</si>
  <si>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</si>
  <si>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</si>
  <si>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</si>
  <si>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</si>
  <si>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</si>
  <si>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</si>
  <si>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</si>
  <si>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</si>
  <si>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</si>
  <si>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</si>
  <si>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</si>
  <si>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</si>
  <si>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</si>
  <si>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</si>
  <si>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</si>
  <si>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</si>
  <si>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</si>
  <si>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</si>
  <si>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</si>
  <si>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</si>
  <si>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</si>
  <si>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</si>
  <si>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</si>
  <si>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</si>
  <si>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</si>
  <si>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</si>
  <si>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</si>
  <si>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</si>
  <si>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</si>
  <si>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</si>
  <si>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</si>
  <si>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</si>
  <si>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</si>
  <si>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</si>
  <si>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</si>
  <si>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</si>
  <si>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</si>
  <si>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</si>
  <si>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</si>
  <si>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</si>
  <si>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</si>
  <si>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</si>
  <si>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</si>
  <si>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</si>
  <si>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</si>
  <si>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</si>
  <si>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</si>
  <si>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</si>
  <si>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</si>
  <si>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</si>
  <si>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</si>
  <si>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</si>
  <si>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</si>
  <si>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</si>
  <si>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</si>
  <si>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</si>
  <si>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</si>
  <si>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</si>
  <si>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</si>
  <si>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</si>
  <si>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</si>
  <si>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</si>
  <si>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</si>
  <si>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</si>
  <si>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</si>
  <si>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</si>
  <si>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</si>
  <si>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</si>
  <si>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</si>
  <si>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</si>
  <si>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</si>
  <si>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</si>
  <si>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</si>
  <si>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</si>
  <si>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</si>
  <si>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</si>
  <si>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</si>
  <si>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</si>
  <si>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</si>
  <si>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</si>
  <si>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</si>
  <si>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</si>
  <si>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</si>
  <si>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</si>
  <si>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</si>
  <si>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</si>
  <si>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</si>
  <si>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</si>
  <si>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</si>
  <si>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</si>
  <si>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</si>
  <si>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</si>
  <si>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</si>
  <si>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</si>
  <si>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</si>
  <si>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</si>
  <si>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</si>
  <si>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</si>
  <si>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</si>
  <si>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</si>
  <si>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</si>
  <si>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</si>
  <si>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</si>
  <si>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</si>
  <si>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</si>
  <si>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</si>
  <si>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</si>
  <si>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</si>
  <si>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</si>
  <si>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</si>
  <si>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</si>
  <si>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</si>
  <si>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</si>
  <si>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</si>
  <si>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</si>
  <si>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</si>
  <si>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</si>
  <si>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</si>
  <si>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</si>
  <si>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</si>
  <si>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</si>
  <si>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</si>
  <si>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</si>
  <si>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</si>
  <si>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</si>
  <si>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</si>
  <si>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</si>
  <si>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</si>
  <si>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</si>
  <si>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</si>
  <si>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</si>
  <si>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</si>
  <si>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</si>
  <si>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</si>
  <si>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</si>
  <si>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</si>
  <si>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</si>
  <si>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</si>
  <si>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</si>
  <si>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</si>
  <si>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</si>
  <si>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</si>
  <si>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</si>
  <si>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</si>
  <si>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</si>
  <si>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</si>
  <si>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</si>
  <si>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</si>
  <si>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</si>
  <si>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</si>
  <si>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</si>
  <si>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</si>
  <si>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</si>
  <si>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</si>
  <si>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</si>
  <si>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</si>
  <si>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</si>
  <si>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</si>
  <si>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</si>
  <si>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</si>
  <si>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</si>
  <si>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</si>
  <si>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</si>
  <si>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</si>
  <si>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</si>
  <si>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</si>
  <si>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</si>
  <si>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</si>
  <si>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</si>
  <si>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</si>
  <si>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</si>
  <si>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</si>
  <si>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</si>
  <si>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</si>
  <si>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</si>
  <si>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</si>
  <si>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</si>
  <si>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</si>
  <si>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</si>
  <si>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</si>
  <si>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</si>
  <si>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</si>
  <si>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</si>
  <si>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</si>
  <si>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</si>
  <si>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</si>
  <si>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</si>
  <si>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</si>
  <si>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</si>
  <si>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</si>
  <si>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</si>
  <si>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</si>
  <si>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</si>
  <si>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</si>
  <si>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</si>
  <si>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</si>
  <si>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</si>
  <si>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</si>
  <si>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</si>
  <si>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</si>
  <si>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</si>
  <si>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</si>
  <si>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</si>
  <si>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</si>
  <si>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</si>
  <si>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</si>
  <si>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</si>
  <si>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</si>
  <si>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</si>
  <si>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</si>
  <si>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</si>
  <si>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</si>
  <si>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</si>
  <si>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</si>
  <si>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</si>
  <si>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</si>
  <si>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</si>
  <si>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</si>
  <si>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</si>
  <si>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</si>
  <si>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</si>
  <si>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</si>
  <si>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</si>
  <si>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</si>
  <si>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</si>
  <si>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</si>
  <si>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</si>
  <si>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</si>
  <si>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</si>
  <si>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</si>
  <si>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</si>
  <si>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</si>
  <si>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</si>
  <si>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</si>
  <si>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</si>
  <si>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</si>
  <si>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</si>
  <si>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</si>
  <si>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</si>
  <si>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</si>
  <si>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</si>
  <si>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</si>
  <si>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</si>
  <si>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</si>
  <si>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</si>
  <si>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</si>
  <si>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</si>
  <si>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</si>
  <si>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</si>
  <si>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</si>
  <si>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</si>
  <si>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</si>
  <si>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</si>
  <si>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</si>
  <si>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</si>
  <si>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</si>
  <si>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</si>
  <si>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</si>
  <si>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</si>
  <si>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</si>
  <si>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</si>
  <si>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</si>
  <si>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</si>
  <si>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</si>
  <si>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</si>
  <si>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</si>
  <si>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</si>
  <si>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</si>
  <si>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</si>
  <si>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</si>
  <si>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</si>
  <si>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</si>
  <si>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</si>
  <si>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</si>
  <si>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</si>
  <si>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</si>
  <si>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</si>
  <si>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</si>
  <si>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</si>
  <si>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</si>
  <si>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</si>
  <si>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</si>
  <si>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</si>
  <si>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</si>
  <si>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</si>
  <si>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</si>
  <si>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</si>
  <si>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</si>
  <si>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</si>
  <si>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</si>
  <si>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</si>
  <si>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</si>
  <si>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</si>
  <si>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</si>
  <si>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</si>
  <si>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</si>
  <si>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</si>
  <si>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</si>
  <si>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</si>
  <si>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</si>
  <si>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</si>
  <si>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</si>
  <si>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</si>
  <si>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</si>
  <si>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</si>
  <si>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</si>
  <si>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</si>
  <si>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</si>
  <si>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</si>
  <si>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</si>
  <si>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</si>
  <si>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</si>
  <si>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</si>
  <si>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</si>
  <si>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</si>
  <si>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</si>
  <si>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</si>
  <si>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</si>
  <si>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</si>
  <si>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</si>
  <si>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</si>
  <si>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</si>
  <si>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</si>
  <si>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</si>
  <si>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</si>
  <si>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</si>
  <si>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</si>
  <si>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</si>
  <si>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</si>
  <si>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</si>
  <si>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</si>
  <si>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</si>
  <si>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</si>
  <si>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</si>
  <si>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</si>
  <si>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</si>
  <si>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</si>
  <si>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</si>
  <si>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</si>
  <si>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</si>
  <si>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</si>
  <si>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</si>
  <si>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</si>
  <si>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</si>
  <si>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</si>
  <si>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</si>
  <si>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</si>
  <si>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</si>
  <si>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</si>
  <si>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</si>
  <si>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</si>
  <si>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</si>
  <si>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</si>
  <si>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</si>
  <si>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</si>
  <si>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</si>
  <si>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</si>
  <si>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</si>
  <si>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</si>
  <si>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</si>
  <si>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</si>
  <si>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</si>
  <si>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</si>
  <si>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</si>
  <si>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</si>
  <si>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</si>
  <si>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</si>
  <si>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</si>
  <si>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</si>
  <si>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</si>
  <si>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</si>
  <si>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</si>
  <si>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</si>
  <si>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</si>
  <si>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</si>
  <si>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</si>
  <si>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</si>
  <si>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</si>
  <si>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</si>
  <si>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</si>
  <si>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</si>
  <si>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</si>
  <si>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</si>
  <si>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</si>
  <si>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</si>
  <si>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</si>
  <si>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</si>
  <si>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</si>
  <si>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</si>
  <si>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</si>
  <si>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</si>
  <si>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</si>
  <si>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</si>
  <si>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</si>
  <si>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</si>
  <si>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</si>
  <si>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</si>
  <si>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</si>
  <si>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</si>
  <si>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</si>
  <si>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</si>
  <si>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</si>
  <si>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</si>
  <si>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</si>
  <si>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</si>
  <si>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</si>
  <si>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</si>
  <si>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</si>
  <si>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</si>
  <si>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</si>
  <si>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</si>
  <si>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</si>
  <si>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</si>
  <si>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</si>
  <si>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</si>
  <si>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</si>
  <si>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</si>
  <si>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</si>
  <si>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</si>
  <si>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</si>
  <si>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</si>
  <si>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</si>
  <si>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</si>
  <si>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</si>
  <si>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</si>
  <si>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</si>
  <si>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</si>
  <si>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</si>
  <si>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</si>
  <si>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</si>
  <si>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</si>
  <si>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</si>
  <si>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</si>
  <si>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</si>
  <si>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</si>
  <si>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</si>
  <si>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</si>
  <si>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</si>
  <si>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</si>
  <si>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</si>
  <si>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</si>
  <si>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</si>
  <si>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</si>
  <si>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</si>
  <si>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</si>
  <si>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</si>
  <si>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</si>
  <si>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</si>
  <si>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</si>
  <si>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</si>
  <si>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</si>
  <si>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</si>
  <si>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</si>
  <si>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</si>
  <si>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</si>
  <si>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</si>
  <si>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</si>
  <si>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</si>
  <si>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</si>
  <si>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</si>
  <si>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</si>
  <si>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</si>
  <si>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</si>
  <si>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</si>
  <si>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</si>
  <si>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</si>
  <si>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</si>
  <si>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</si>
  <si>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</si>
  <si>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</si>
  <si>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</si>
  <si>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</si>
  <si>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</si>
  <si>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</si>
  <si>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</si>
  <si>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</si>
  <si>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</si>
  <si>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</si>
  <si>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</si>
  <si>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</si>
  <si>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</si>
  <si>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</si>
  <si>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</si>
  <si>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</si>
  <si>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</si>
  <si>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</si>
  <si>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</si>
  <si>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</si>
  <si>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</si>
  <si>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</si>
  <si>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</si>
  <si>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</si>
  <si>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</si>
  <si>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</si>
  <si>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</si>
  <si>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</si>
  <si>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</si>
  <si>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</si>
  <si>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</si>
  <si>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</si>
  <si>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</si>
  <si>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</si>
  <si>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</si>
  <si>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</si>
  <si>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</si>
  <si>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</si>
  <si>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</si>
  <si>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</si>
  <si>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</si>
  <si>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</si>
  <si>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</si>
  <si>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</si>
  <si>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</si>
  <si>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</si>
  <si>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</si>
  <si>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</si>
  <si>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</si>
  <si>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</si>
  <si>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</si>
  <si>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</si>
  <si>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</si>
  <si>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</si>
  <si>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</si>
  <si>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</si>
  <si>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</si>
  <si>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</si>
  <si>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</si>
  <si>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</si>
  <si>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</si>
  <si>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</si>
  <si>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</si>
  <si>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</si>
  <si>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</si>
  <si>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</si>
  <si>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</si>
  <si>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</si>
  <si>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</si>
  <si>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</si>
  <si>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</si>
  <si>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</si>
  <si>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</si>
  <si>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</si>
  <si>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</si>
  <si>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</si>
  <si>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</si>
  <si>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</si>
  <si>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</si>
  <si>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</si>
  <si>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</si>
  <si>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</si>
  <si>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</si>
  <si>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</si>
  <si>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</si>
  <si>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</si>
  <si>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</si>
  <si>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</si>
  <si>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</si>
  <si>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</si>
  <si>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</si>
  <si>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</si>
  <si>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</si>
  <si>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</si>
  <si>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</si>
  <si>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</si>
  <si>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</si>
  <si>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</si>
  <si>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</si>
  <si>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</si>
  <si>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</si>
  <si>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</si>
  <si>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</si>
  <si>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</si>
  <si>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</si>
  <si>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</si>
  <si>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</si>
  <si>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</si>
  <si>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</si>
  <si>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</si>
  <si>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</si>
  <si>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</si>
  <si>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</si>
  <si>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</si>
  <si>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</si>
  <si>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</si>
  <si>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</si>
  <si>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</si>
  <si>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</si>
  <si>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</si>
  <si>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</si>
  <si>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</si>
  <si>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</si>
  <si>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</si>
  <si>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</si>
  <si>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</si>
  <si>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</si>
  <si>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</si>
  <si>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</si>
  <si>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</si>
  <si>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</si>
  <si>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</si>
  <si>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</si>
  <si>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</si>
  <si>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</si>
  <si>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</si>
  <si>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</si>
  <si>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</si>
  <si>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</si>
  <si>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</si>
  <si>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</si>
  <si>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</si>
  <si>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</si>
  <si>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</si>
  <si>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</si>
  <si>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</si>
  <si>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</si>
  <si>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</si>
  <si>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</si>
  <si>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</si>
  <si>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</si>
  <si>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</si>
  <si>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</si>
  <si>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</si>
  <si>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</si>
  <si>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</si>
  <si>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</si>
  <si>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</si>
  <si>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</si>
  <si>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</si>
  <si>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</si>
  <si>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</si>
  <si>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</si>
  <si>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</si>
  <si>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</si>
  <si>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</si>
  <si>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</si>
  <si>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</si>
  <si>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</si>
  <si>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</si>
  <si>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</si>
  <si>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</si>
  <si>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</si>
  <si>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</si>
  <si>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</si>
  <si>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</si>
  <si>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</si>
  <si>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</si>
  <si>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</si>
  <si>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</si>
  <si>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</si>
  <si>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</si>
  <si>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</si>
  <si>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</si>
  <si>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</si>
  <si>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</si>
  <si>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</si>
  <si>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</si>
  <si>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</si>
  <si>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</si>
  <si>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</si>
  <si>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</si>
  <si>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</si>
  <si>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</si>
  <si>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</si>
  <si>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</si>
  <si>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</si>
  <si>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</si>
  <si>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</si>
  <si>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</si>
  <si>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</si>
  <si>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</si>
  <si>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</si>
  <si>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</si>
  <si>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</si>
  <si>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</si>
  <si>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</si>
  <si>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</si>
  <si>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</si>
  <si>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</si>
  <si>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</si>
  <si>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</si>
  <si>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</si>
  <si>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</si>
  <si>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</si>
  <si>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</si>
  <si>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</si>
  <si>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</si>
  <si>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</si>
  <si>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</si>
  <si>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</si>
  <si>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</si>
  <si>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</si>
  <si>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</si>
  <si>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</si>
  <si>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</si>
  <si>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</si>
  <si>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</si>
  <si>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</si>
  <si>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</si>
  <si>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</si>
  <si>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</si>
  <si>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</si>
  <si>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</si>
  <si>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</si>
  <si>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</si>
  <si>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</si>
  <si>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</si>
  <si>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</si>
  <si>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</si>
  <si>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</si>
  <si>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</si>
  <si>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</si>
  <si>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</si>
  <si>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</si>
  <si>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</si>
  <si>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</si>
  <si>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</si>
  <si>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</si>
  <si>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</si>
  <si>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</si>
  <si>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</si>
  <si>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</si>
  <si>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</si>
  <si>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</si>
  <si>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</si>
  <si>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</si>
  <si>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</si>
  <si>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</si>
  <si>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</si>
  <si>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</si>
  <si>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</si>
  <si>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</si>
  <si>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</si>
  <si>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</si>
  <si>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</si>
  <si>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</si>
  <si>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</si>
  <si>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</si>
  <si>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</si>
  <si>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</si>
  <si>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</si>
  <si>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</si>
  <si>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</si>
  <si>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</si>
  <si>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</si>
  <si>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</si>
  <si>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</si>
  <si>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</si>
  <si>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</si>
  <si>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</si>
  <si>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</si>
  <si>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</si>
  <si>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</si>
  <si>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</si>
  <si>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</si>
  <si>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</si>
  <si>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</si>
  <si>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</si>
  <si>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</si>
  <si>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</si>
  <si>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</si>
  <si>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</si>
  <si>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</si>
  <si>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</si>
  <si>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</si>
  <si>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</si>
  <si>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</si>
  <si>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</si>
  <si>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</si>
  <si>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</si>
  <si>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</si>
  <si>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</si>
  <si>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</si>
  <si>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</si>
  <si>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</si>
  <si>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</si>
  <si>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</si>
  <si>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</si>
  <si>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</si>
  <si>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</si>
  <si>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</si>
  <si>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</si>
  <si>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</si>
  <si>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</si>
  <si>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</si>
  <si>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</si>
  <si>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</si>
  <si>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</si>
  <si>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</si>
  <si>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</si>
  <si>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</si>
  <si>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</si>
  <si>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</si>
  <si>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</si>
  <si>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</si>
  <si>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</si>
  <si>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</si>
  <si>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</si>
  <si>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</si>
  <si>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</si>
  <si>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</si>
  <si>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</si>
  <si>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</si>
  <si>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</si>
  <si>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</si>
  <si>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</si>
  <si>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</si>
  <si>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</si>
  <si>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</si>
  <si>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</si>
  <si>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</si>
  <si>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</si>
  <si>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</si>
  <si>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</si>
  <si>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</si>
  <si>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</si>
  <si>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</si>
  <si>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</si>
  <si>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</si>
  <si>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</si>
  <si>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</si>
  <si>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</si>
  <si>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</si>
  <si>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</si>
  <si>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</si>
  <si>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</si>
  <si>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</si>
  <si>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</si>
  <si>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</si>
  <si>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</si>
  <si>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</si>
  <si>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</si>
  <si>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</si>
  <si>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</si>
  <si>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</si>
  <si>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</si>
  <si>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</si>
  <si>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</si>
  <si>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</si>
  <si>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</si>
  <si>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</si>
  <si>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</si>
  <si>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</si>
  <si>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</si>
  <si>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</si>
  <si>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</si>
  <si>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</si>
  <si>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</si>
  <si>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</si>
  <si>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</si>
  <si>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</si>
  <si>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</si>
  <si>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</si>
  <si>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</si>
  <si>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</si>
  <si>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</si>
  <si>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</si>
  <si>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</si>
  <si>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</si>
  <si>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</si>
  <si>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</si>
  <si>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</si>
  <si>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</si>
  <si>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</si>
  <si>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</si>
  <si>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</si>
  <si>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</si>
  <si>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</si>
  <si>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</si>
  <si>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</si>
  <si>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</si>
  <si>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</si>
  <si>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</si>
  <si>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</si>
  <si>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</si>
  <si>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</si>
  <si>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</si>
  <si>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</si>
  <si>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</si>
  <si>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</si>
  <si>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</si>
  <si>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</si>
  <si>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</si>
  <si>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</si>
  <si>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</si>
  <si>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</si>
  <si>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</si>
  <si>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</si>
  <si>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</si>
  <si>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</si>
  <si>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</si>
  <si>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</si>
  <si>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</si>
  <si>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</si>
  <si>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</si>
  <si>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</si>
  <si>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</si>
  <si>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</si>
  <si>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</si>
  <si>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</si>
  <si>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</si>
  <si>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</si>
  <si>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</si>
  <si>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</si>
  <si>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</si>
  <si>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</si>
  <si>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</si>
  <si>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</si>
  <si>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</si>
  <si>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</si>
  <si>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</si>
  <si>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</si>
  <si>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</si>
  <si>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</si>
  <si>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</si>
  <si>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</si>
  <si>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</si>
  <si>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</si>
  <si>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</si>
  <si>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</si>
  <si>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</si>
  <si>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</si>
  <si>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</si>
  <si>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</si>
  <si>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</si>
  <si>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</si>
  <si>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</si>
  <si>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</si>
  <si>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</si>
  <si>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</si>
  <si>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</si>
  <si>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</si>
  <si>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</si>
  <si>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</si>
  <si>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</si>
  <si>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</si>
  <si>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</si>
  <si>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</si>
  <si>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</si>
  <si>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</si>
  <si>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</si>
  <si>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</si>
  <si>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</si>
  <si>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</si>
  <si>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</si>
  <si>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</si>
  <si>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</si>
  <si>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</si>
  <si>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</si>
  <si>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</si>
  <si>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</si>
  <si>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</si>
  <si>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</si>
  <si>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</si>
  <si>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</si>
  <si>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</si>
  <si>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</si>
  <si>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</si>
  <si>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</si>
  <si>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</si>
  <si>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</si>
  <si>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</si>
  <si>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</si>
  <si>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</si>
  <si>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</si>
  <si>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</si>
  <si>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</si>
  <si>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</si>
  <si>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</si>
  <si>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</si>
  <si>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</si>
  <si>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</si>
  <si>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</si>
  <si>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</si>
  <si>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</si>
  <si>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</si>
  <si>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</si>
  <si>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</si>
  <si>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</si>
  <si>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</si>
  <si>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</si>
  <si>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</si>
  <si>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</si>
  <si>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</si>
  <si>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</si>
  <si>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</si>
  <si>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</si>
  <si>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</si>
  <si>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</si>
  <si>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</si>
  <si>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</si>
  <si>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</si>
  <si>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</si>
  <si>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</si>
  <si>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</si>
  <si>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</si>
  <si>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</si>
  <si>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</si>
  <si>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</si>
  <si>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</si>
  <si>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</si>
  <si>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</si>
  <si>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</si>
  <si>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</si>
  <si>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</si>
  <si>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</si>
  <si>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</si>
  <si>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</si>
  <si>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</si>
  <si>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</si>
  <si>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</si>
  <si>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</si>
  <si>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</si>
  <si>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</si>
  <si>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</si>
  <si>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</si>
  <si>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</si>
  <si>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</si>
  <si>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</si>
  <si>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</si>
  <si>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</si>
  <si>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</si>
  <si>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</si>
  <si>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</si>
  <si>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</si>
  <si>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</si>
  <si>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</si>
  <si>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</si>
  <si>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</si>
  <si>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</si>
  <si>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</si>
  <si>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</si>
  <si>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</si>
  <si>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</si>
  <si>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</si>
  <si>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</si>
  <si>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</si>
  <si>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</si>
  <si>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</si>
  <si>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</si>
  <si>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</si>
  <si>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</si>
  <si>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</si>
  <si>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</si>
  <si>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</si>
  <si>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</si>
  <si>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</si>
  <si>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</si>
  <si>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</si>
  <si>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</si>
  <si>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</si>
  <si>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</si>
  <si>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</si>
  <si>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</si>
  <si>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</si>
  <si>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</si>
  <si>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</si>
  <si>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</si>
  <si>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</si>
  <si>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</si>
  <si>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</si>
  <si>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</si>
  <si>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</si>
  <si>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</si>
  <si>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</si>
  <si>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</si>
  <si>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</si>
  <si>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</si>
  <si>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</si>
  <si>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</si>
  <si>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</si>
  <si>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</si>
  <si>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</si>
  <si>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</si>
  <si>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</si>
  <si>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</si>
  <si>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</si>
  <si>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</si>
  <si>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</si>
  <si>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</si>
  <si>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</si>
  <si>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</si>
  <si>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</si>
  <si>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</si>
  <si>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</si>
  <si>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</si>
  <si>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</si>
  <si>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</si>
  <si>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</si>
  <si>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</si>
  <si>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</si>
  <si>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</si>
  <si>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</si>
  <si>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</si>
  <si>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</si>
  <si>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</si>
  <si>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</si>
  <si>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</si>
  <si>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</si>
  <si>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</si>
  <si>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</si>
  <si>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</si>
  <si>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</si>
  <si>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</si>
  <si>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</si>
  <si>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</si>
  <si>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</si>
  <si>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</si>
  <si>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</si>
  <si>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</si>
  <si>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</si>
  <si>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</si>
  <si>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</si>
  <si>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</si>
  <si>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</si>
  <si>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</si>
  <si>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</si>
  <si>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</si>
  <si>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</si>
  <si>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</si>
  <si>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</si>
  <si>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</si>
  <si>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</si>
  <si>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</si>
  <si>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</si>
  <si>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</si>
  <si>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</si>
  <si>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</si>
  <si>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</si>
  <si>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</si>
  <si>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</si>
  <si>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</si>
  <si>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</si>
  <si>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</si>
  <si>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</si>
  <si>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</si>
  <si>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</si>
  <si>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</si>
  <si>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</si>
  <si>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</si>
  <si>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</si>
  <si>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</si>
  <si>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</si>
  <si>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</si>
  <si>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</si>
  <si>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</si>
  <si>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</si>
  <si>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</si>
  <si>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</si>
  <si>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</si>
  <si>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</si>
  <si>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</si>
  <si>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</si>
  <si>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</si>
  <si>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</si>
  <si>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</si>
  <si>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</si>
  <si>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</si>
  <si>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</si>
  <si>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</si>
  <si>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</si>
  <si>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</si>
  <si>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</si>
  <si>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</si>
  <si>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</si>
  <si>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</si>
  <si>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</si>
  <si>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</si>
  <si>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</si>
  <si>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</si>
  <si>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</si>
  <si>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</si>
  <si>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</si>
  <si>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</si>
  <si>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</si>
  <si>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</si>
  <si>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</si>
  <si>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</si>
  <si>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</si>
  <si>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</si>
  <si>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</si>
  <si>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</si>
  <si>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</si>
  <si>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</si>
  <si>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</si>
  <si>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</si>
  <si>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</si>
  <si>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</si>
  <si>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</si>
  <si>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</si>
  <si>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</si>
  <si>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</si>
  <si>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</si>
  <si>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</si>
  <si>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</si>
  <si>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</si>
  <si>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</si>
  <si>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</si>
  <si>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</si>
  <si>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</si>
  <si>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</si>
  <si>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</si>
  <si>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</si>
  <si>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</si>
  <si>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</si>
  <si>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</si>
  <si>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</si>
  <si>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</si>
  <si>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</si>
  <si>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</si>
  <si>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</si>
  <si>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</si>
  <si>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</si>
  <si>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</si>
  <si>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</si>
  <si>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</si>
  <si>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</si>
  <si>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</si>
  <si>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</si>
  <si>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</si>
  <si>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</si>
  <si>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</si>
  <si>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</si>
  <si>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</si>
  <si>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</si>
  <si>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</si>
  <si>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</si>
  <si>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</si>
  <si>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</si>
  <si>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</si>
  <si>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</si>
  <si>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</si>
  <si>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</si>
  <si>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</si>
  <si>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</si>
  <si>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</si>
  <si>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</si>
  <si>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</si>
  <si>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</si>
  <si>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</si>
  <si>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</si>
  <si>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</si>
  <si>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</si>
  <si>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</si>
  <si>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</si>
  <si>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</si>
  <si>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</si>
  <si>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</si>
  <si>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</si>
  <si>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</si>
  <si>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</si>
  <si>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</si>
  <si>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</si>
  <si>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</si>
  <si>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</si>
  <si>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</si>
  <si>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</si>
  <si>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</si>
  <si>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</si>
  <si>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</si>
  <si>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</si>
  <si>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</si>
  <si>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</si>
  <si>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</si>
  <si>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</si>
  <si>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</si>
  <si>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</si>
  <si>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</si>
  <si>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</si>
  <si>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</si>
  <si>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</si>
  <si>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</si>
  <si>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</si>
  <si>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</si>
  <si>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</si>
  <si>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</si>
  <si>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</si>
  <si>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</si>
  <si>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</si>
  <si>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</si>
  <si>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</si>
  <si>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</si>
  <si>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</si>
  <si>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</si>
  <si>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</si>
  <si>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</si>
  <si>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</si>
  <si>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</si>
  <si>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</si>
  <si>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</si>
  <si>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</si>
  <si>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</si>
  <si>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</si>
  <si>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</si>
  <si>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</si>
  <si>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</si>
  <si>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</si>
  <si>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</si>
  <si>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</si>
  <si>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</si>
  <si>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</si>
  <si>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</si>
  <si>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</si>
  <si>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</si>
  <si>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</si>
  <si>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</si>
  <si>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</si>
  <si>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</si>
  <si>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</si>
  <si>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</si>
  <si>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</si>
  <si>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</si>
  <si>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</si>
  <si>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</si>
  <si>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</si>
  <si>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</si>
  <si>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</si>
  <si>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</si>
  <si>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</si>
  <si>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</si>
  <si>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</si>
  <si>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</si>
  <si>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</si>
  <si>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</si>
  <si>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</si>
  <si>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</si>
  <si>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</si>
  <si>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</si>
  <si>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</si>
  <si>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</si>
  <si>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</si>
  <si>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</si>
  <si>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</si>
  <si>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</si>
  <si>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</si>
  <si>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</si>
  <si>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</si>
  <si>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</si>
  <si>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</si>
  <si>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</si>
  <si>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</si>
  <si>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</si>
  <si>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</si>
  <si>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</si>
  <si>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</si>
  <si>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</si>
  <si>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</si>
  <si>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</si>
  <si>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</si>
  <si>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</si>
  <si>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</si>
  <si>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</si>
  <si>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</si>
  <si>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</si>
  <si>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</si>
  <si>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</si>
  <si>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</si>
  <si>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</si>
  <si>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</si>
  <si>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</si>
  <si>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</si>
  <si>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</si>
  <si>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</si>
  <si>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</si>
  <si>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</si>
  <si>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</si>
  <si>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</si>
  <si>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</si>
  <si>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</si>
  <si>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</si>
  <si>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</si>
  <si>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</si>
  <si>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</si>
  <si>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</si>
  <si>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</si>
  <si>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</si>
  <si>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</si>
  <si>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</si>
  <si>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</si>
  <si>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</si>
  <si>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</si>
  <si>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</si>
  <si>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</si>
  <si>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</si>
  <si>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</si>
  <si>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</si>
  <si>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</si>
  <si>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</si>
  <si>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</si>
  <si>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</si>
  <si>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</si>
  <si>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</si>
  <si>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</si>
  <si>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</si>
  <si>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</si>
  <si>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</si>
  <si>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</si>
  <si>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</si>
  <si>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</si>
  <si>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</si>
  <si>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</si>
  <si>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</si>
  <si>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</si>
  <si>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</si>
  <si>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</si>
  <si>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</si>
  <si>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</si>
  <si>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</si>
  <si>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</si>
  <si>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</si>
  <si>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</si>
  <si>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</si>
  <si>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</si>
  <si>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</si>
  <si>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</si>
  <si>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</si>
  <si>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</si>
  <si>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</si>
  <si>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</si>
  <si>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</si>
  <si>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</si>
  <si>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</si>
  <si>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</si>
  <si>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</si>
  <si>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</si>
  <si>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</si>
  <si>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</si>
  <si>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</si>
  <si>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</si>
  <si>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</si>
  <si>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</si>
  <si>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</si>
  <si>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</si>
  <si>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</si>
  <si>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</si>
  <si>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</si>
  <si>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</si>
  <si>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</si>
  <si>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</si>
  <si>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</si>
  <si>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</si>
  <si>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</si>
  <si>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</si>
  <si>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</si>
  <si>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</si>
  <si>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</si>
  <si>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</si>
  <si>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</si>
  <si>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</si>
  <si>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</si>
  <si>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</si>
  <si>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</si>
  <si>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</si>
  <si>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</si>
  <si>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</si>
  <si>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</si>
  <si>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</si>
  <si>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</si>
  <si>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</si>
  <si>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</si>
  <si>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</si>
  <si>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</si>
  <si>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</si>
  <si>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</si>
  <si>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</si>
  <si>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</si>
  <si>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</si>
  <si>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</si>
  <si>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</si>
  <si>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</si>
  <si>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</si>
  <si>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</si>
  <si>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</si>
  <si>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</si>
  <si>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</si>
  <si>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</si>
  <si>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</si>
  <si>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</si>
  <si>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</si>
  <si>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</si>
  <si>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</si>
  <si>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</si>
  <si>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</si>
  <si>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</si>
  <si>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</si>
  <si>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</si>
  <si>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</si>
  <si>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</si>
  <si>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</si>
  <si>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</si>
  <si>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</si>
  <si>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</si>
  <si>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</si>
  <si>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</si>
  <si>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</si>
  <si>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</si>
  <si>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</si>
  <si>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</si>
  <si>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</si>
  <si>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</si>
  <si>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</si>
  <si>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</si>
  <si>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</si>
  <si>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</si>
  <si>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</si>
  <si>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</si>
  <si>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</si>
  <si>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</si>
  <si>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</si>
  <si>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</si>
  <si>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</si>
  <si>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</si>
  <si>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</si>
  <si>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</si>
  <si>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</si>
  <si>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</si>
  <si>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</si>
  <si>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</si>
  <si>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</si>
  <si>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</si>
  <si>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</si>
  <si>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</si>
  <si>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</si>
  <si>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</si>
  <si>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</si>
  <si>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</si>
  <si>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</si>
  <si>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</si>
  <si>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</si>
  <si>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</si>
  <si>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</si>
  <si>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</si>
  <si>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</si>
  <si>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</si>
  <si>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</si>
  <si>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</si>
  <si>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</si>
  <si>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</si>
  <si>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</si>
  <si>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</si>
  <si>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</si>
  <si>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</si>
  <si>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</si>
  <si>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</si>
  <si>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</si>
  <si>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</si>
  <si>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</si>
  <si>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</si>
  <si>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</si>
  <si>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</si>
  <si>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</si>
  <si>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</si>
  <si>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</si>
  <si>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</si>
  <si>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</si>
  <si>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</si>
  <si>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</si>
  <si>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</si>
  <si>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</si>
  <si>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</si>
  <si>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</si>
  <si>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</si>
  <si>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</si>
  <si>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</si>
  <si>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</si>
  <si>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</si>
  <si>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</si>
  <si>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</si>
  <si>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</si>
  <si>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</si>
  <si>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</si>
  <si>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</si>
  <si>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</si>
  <si>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</si>
  <si>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</si>
  <si>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</si>
  <si>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</si>
  <si>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</si>
  <si>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</si>
  <si>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</si>
  <si>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</si>
  <si>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</si>
  <si>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</si>
  <si>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</si>
  <si>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</si>
  <si>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</si>
  <si>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</si>
  <si>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</si>
  <si>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</si>
  <si>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</si>
  <si>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</si>
  <si>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</si>
  <si>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</si>
  <si>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</si>
  <si>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</si>
  <si>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</si>
  <si>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</si>
  <si>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</si>
  <si>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</si>
  <si>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</si>
  <si>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</si>
  <si>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</si>
  <si>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</si>
  <si>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</si>
  <si>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</si>
  <si>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</si>
  <si>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</si>
  <si>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</si>
  <si>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</si>
  <si>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</si>
  <si>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</si>
  <si>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</si>
  <si>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</si>
  <si>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</si>
  <si>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</si>
  <si>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</si>
  <si>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</si>
  <si>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</si>
  <si>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</si>
  <si>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</si>
  <si>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</si>
  <si>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</si>
  <si>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</si>
  <si>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</si>
  <si>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</si>
  <si>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</si>
  <si>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</si>
  <si>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</si>
  <si>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</si>
  <si>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</si>
  <si>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</si>
  <si>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</si>
  <si>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</si>
  <si>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</si>
  <si>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</si>
  <si>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</si>
  <si>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</si>
  <si>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</si>
  <si>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</si>
  <si>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</si>
  <si>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</si>
  <si>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</si>
  <si>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</si>
  <si>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</si>
  <si>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</si>
  <si>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</si>
  <si>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</si>
  <si>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</si>
  <si>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</si>
  <si>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</si>
  <si>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</si>
  <si>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</si>
  <si>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</si>
  <si>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</si>
  <si>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</si>
  <si>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</si>
  <si>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</si>
  <si>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</si>
  <si>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</si>
  <si>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</si>
  <si>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</si>
  <si>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</si>
  <si>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</si>
  <si>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</si>
  <si>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</si>
  <si>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</si>
  <si>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</si>
  <si>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</si>
  <si>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</si>
  <si>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</si>
  <si>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</si>
  <si>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</si>
  <si>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</si>
  <si>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</si>
  <si>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</si>
  <si>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</si>
  <si>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</si>
  <si>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</si>
  <si>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</si>
  <si>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</si>
  <si>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</si>
  <si>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</si>
  <si>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</si>
  <si>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</si>
  <si>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</si>
  <si>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</si>
  <si>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</si>
  <si>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</si>
  <si>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</si>
  <si>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</si>
  <si>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</si>
  <si>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</si>
  <si>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</si>
  <si>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</si>
  <si>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</si>
  <si>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</si>
  <si>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</si>
  <si>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</si>
  <si>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</si>
  <si>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</si>
  <si>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</si>
  <si>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</si>
  <si>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</si>
  <si>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</si>
  <si>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</si>
  <si>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</si>
  <si>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</si>
  <si>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</si>
  <si>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</si>
  <si>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</si>
  <si>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</si>
  <si>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</si>
  <si>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</si>
  <si>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</si>
  <si>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</si>
  <si>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</si>
  <si>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</si>
  <si>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</si>
  <si>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</si>
  <si>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</si>
  <si>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</si>
  <si>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</si>
  <si>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</si>
  <si>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</si>
  <si>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</si>
  <si>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</si>
  <si>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</si>
  <si>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</si>
  <si>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</si>
  <si>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</si>
  <si>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</si>
  <si>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</si>
  <si>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</si>
  <si>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</si>
  <si>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</si>
  <si>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</si>
  <si>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</si>
  <si>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</si>
  <si>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</si>
  <si>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</si>
  <si>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</si>
  <si>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</si>
  <si>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</si>
  <si>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</si>
  <si>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</si>
  <si>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</si>
  <si>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</si>
  <si>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</si>
  <si>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</si>
  <si>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</si>
  <si>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</si>
  <si>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</si>
  <si>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</si>
  <si>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</si>
  <si>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</si>
  <si>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</si>
  <si>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</si>
  <si>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</si>
  <si>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</si>
  <si>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</si>
  <si>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</si>
  <si>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</si>
  <si>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</si>
  <si>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</si>
  <si>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</si>
  <si>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</si>
  <si>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</si>
  <si>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</si>
  <si>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</si>
  <si>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</si>
  <si>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</si>
  <si>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</si>
  <si>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</si>
  <si>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</si>
  <si>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</si>
  <si>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</si>
  <si>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</si>
  <si>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</si>
  <si>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</si>
  <si>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</si>
  <si>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</si>
  <si>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</si>
  <si>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</si>
  <si>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</si>
  <si>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</si>
  <si>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</si>
  <si>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</si>
  <si>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</si>
  <si>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</si>
  <si>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</si>
  <si>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</si>
  <si>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</si>
  <si>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</si>
  <si>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</si>
  <si>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</si>
  <si>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</si>
  <si>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</si>
  <si>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</si>
  <si>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</si>
  <si>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</si>
  <si>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</si>
  <si>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</si>
  <si>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</si>
  <si>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</si>
  <si>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</si>
  <si>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</si>
  <si>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</si>
  <si>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</si>
  <si>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</si>
  <si>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</si>
  <si>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</si>
  <si>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</si>
  <si>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</si>
  <si>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</si>
  <si>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</si>
  <si>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</si>
  <si>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</si>
  <si>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</si>
  <si>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</si>
  <si>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</si>
  <si>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</si>
  <si>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</si>
  <si>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</si>
  <si>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</si>
  <si>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</si>
  <si>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</si>
  <si>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</si>
  <si>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</si>
  <si>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</si>
  <si>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</si>
  <si>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</si>
  <si>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</si>
  <si>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</si>
  <si>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</si>
  <si>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</si>
  <si>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</si>
  <si>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</si>
  <si>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</si>
  <si>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</si>
  <si>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</si>
  <si>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</si>
  <si>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</si>
  <si>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</si>
  <si>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</si>
  <si>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</si>
  <si>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</si>
  <si>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</si>
  <si>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</si>
  <si>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</si>
  <si>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</si>
  <si>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</si>
  <si>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</si>
  <si>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</si>
  <si>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</si>
  <si>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</si>
  <si>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</si>
  <si>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</si>
  <si>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</si>
  <si>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</si>
  <si>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</si>
  <si>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</si>
  <si>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</si>
  <si>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</si>
  <si>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</si>
  <si>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</si>
  <si>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</si>
  <si>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</si>
  <si>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</si>
  <si>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</si>
  <si>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</si>
  <si>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</si>
  <si>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</si>
  <si>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</si>
  <si>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</si>
  <si>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</si>
  <si>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</si>
  <si>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</si>
  <si>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</si>
  <si>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</si>
  <si>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</si>
  <si>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</si>
  <si>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</si>
  <si>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</si>
  <si>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</si>
  <si>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</si>
  <si>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</si>
  <si>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</si>
  <si>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</si>
  <si>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</si>
  <si>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</si>
  <si>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</si>
  <si>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</si>
  <si>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</si>
  <si>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</si>
  <si>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</si>
  <si>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</si>
  <si>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</si>
  <si>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</si>
  <si>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</si>
  <si>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</si>
  <si>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</si>
  <si>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</si>
  <si>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</si>
  <si>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</si>
  <si>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</si>
  <si>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</si>
  <si>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</si>
  <si>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</si>
  <si>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</si>
  <si>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</si>
  <si>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</si>
  <si>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</si>
  <si>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</si>
  <si>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</si>
  <si>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</si>
  <si>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</si>
  <si>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</si>
  <si>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</si>
  <si>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</si>
  <si>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</si>
  <si>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</si>
  <si>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</si>
  <si>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</si>
  <si>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</si>
  <si>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</si>
  <si>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</si>
  <si>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</si>
  <si>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</si>
  <si>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</si>
  <si>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</si>
  <si>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</si>
  <si>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</si>
  <si>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</si>
  <si>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</si>
  <si>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</si>
  <si>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</si>
  <si>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</si>
  <si>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</si>
  <si>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</si>
  <si>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</si>
  <si>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</si>
  <si>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</si>
  <si>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</si>
  <si>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</si>
  <si>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</si>
  <si>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</si>
  <si>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</si>
  <si>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</si>
  <si>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</si>
  <si>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</si>
  <si>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</si>
  <si>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</si>
  <si>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</si>
  <si>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</si>
  <si>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</si>
  <si>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</si>
  <si>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</si>
  <si>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</si>
  <si>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</si>
  <si>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</si>
  <si>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</si>
  <si>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</si>
  <si>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</si>
  <si>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</si>
  <si>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</si>
  <si>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</si>
  <si>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</si>
  <si>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</si>
  <si>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</si>
  <si>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</si>
  <si>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</si>
  <si>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</si>
  <si>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</si>
  <si>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</si>
  <si>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</si>
  <si>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</si>
  <si>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</si>
  <si>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</si>
  <si>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</si>
  <si>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</si>
  <si>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</si>
  <si>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</si>
  <si>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</si>
  <si>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</si>
  <si>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</si>
  <si>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</si>
  <si>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</si>
  <si>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</si>
  <si>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</si>
  <si>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</si>
  <si>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</si>
  <si>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</si>
  <si>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</si>
  <si>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</si>
  <si>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</si>
  <si>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</si>
  <si>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</si>
  <si>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</si>
  <si>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</si>
  <si>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</si>
  <si>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</si>
  <si>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</si>
  <si>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</si>
  <si>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</si>
  <si>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</si>
  <si>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</si>
  <si>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</si>
  <si>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</si>
  <si>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</si>
  <si>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</si>
  <si>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</si>
  <si>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</si>
  <si>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</si>
  <si>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</si>
  <si>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</si>
  <si>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</si>
  <si>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</si>
  <si>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</si>
  <si>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</si>
  <si>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</si>
  <si>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</si>
  <si>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</si>
  <si>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</si>
  <si>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</si>
  <si>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</si>
  <si>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</si>
  <si>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</si>
  <si>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</si>
  <si>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</si>
  <si>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</si>
  <si>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</si>
  <si>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</si>
  <si>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</si>
  <si>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</si>
  <si>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</si>
  <si>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</si>
  <si>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</si>
  <si>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</si>
  <si>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</si>
  <si>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</si>
  <si>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</si>
  <si>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</si>
  <si>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</si>
  <si>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</si>
  <si>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</si>
  <si>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</si>
  <si>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</si>
  <si>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</si>
  <si>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</si>
  <si>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</si>
  <si>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</si>
  <si>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</si>
  <si>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</si>
  <si>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</si>
  <si>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</si>
  <si>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</si>
  <si>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</si>
  <si>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</si>
  <si>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</si>
  <si>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</si>
  <si>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</si>
  <si>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</si>
  <si>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</si>
  <si>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</si>
  <si>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</si>
  <si>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</si>
  <si>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</si>
  <si>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</si>
  <si>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</si>
  <si>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</si>
  <si>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</si>
  <si>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</si>
  <si>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</si>
  <si>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</si>
  <si>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</si>
  <si>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</si>
  <si>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</si>
  <si>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</si>
  <si>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</si>
  <si>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</si>
  <si>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</si>
  <si>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</si>
  <si>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</si>
  <si>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</si>
  <si>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</si>
  <si>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</si>
  <si>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</si>
  <si>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</si>
  <si>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</si>
  <si>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</si>
  <si>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</si>
  <si>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</si>
  <si>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</si>
  <si>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</si>
  <si>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</si>
  <si>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</si>
  <si>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</si>
  <si>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</si>
  <si>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</si>
  <si>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</si>
  <si>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</si>
  <si>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</si>
  <si>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</si>
  <si>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</si>
  <si>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</si>
  <si>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</si>
  <si>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</si>
  <si>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</si>
  <si>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</si>
  <si>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</si>
  <si>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</si>
  <si>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</si>
  <si>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</si>
  <si>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</si>
  <si>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</si>
  <si>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</si>
  <si>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</si>
  <si>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</si>
  <si>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</si>
  <si>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</si>
  <si>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</si>
  <si>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</si>
  <si>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</si>
  <si>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</si>
  <si>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</si>
  <si>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</si>
  <si>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</si>
  <si>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</si>
  <si>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</si>
  <si>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</si>
  <si>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</si>
  <si>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</si>
  <si>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</si>
  <si>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</si>
  <si>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</si>
  <si>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</si>
  <si>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</si>
  <si>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</si>
  <si>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</si>
  <si>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</si>
  <si>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</si>
  <si>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</si>
  <si>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</si>
  <si>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</si>
  <si>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</si>
  <si>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</si>
  <si>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</si>
  <si>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</si>
  <si>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</si>
  <si>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</si>
  <si>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</si>
  <si>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</si>
  <si>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</si>
  <si>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</si>
  <si>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</si>
  <si>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</si>
  <si>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</si>
  <si>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</si>
  <si>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</si>
  <si>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</si>
  <si>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</si>
  <si>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</si>
  <si>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</si>
  <si>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</si>
  <si>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</si>
  <si>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</si>
  <si>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</si>
  <si>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</si>
  <si>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</si>
  <si>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</si>
  <si>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</si>
  <si>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</si>
  <si>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</si>
  <si>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</si>
  <si>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</si>
  <si>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</si>
  <si>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</si>
  <si>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</si>
  <si>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</si>
  <si>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</si>
  <si>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</si>
  <si>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</si>
  <si>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</si>
  <si>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</si>
  <si>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</si>
  <si>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</si>
  <si>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</si>
  <si>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</si>
  <si>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</si>
  <si>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</si>
  <si>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</si>
  <si>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</si>
  <si>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</si>
  <si>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</si>
  <si>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</si>
  <si>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</si>
  <si>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</si>
  <si>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</si>
  <si>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</si>
  <si>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</si>
  <si>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</si>
  <si>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</si>
  <si>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</si>
  <si>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</si>
  <si>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</si>
  <si>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</si>
  <si>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</si>
  <si>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</si>
  <si>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</si>
  <si>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</si>
  <si>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</si>
  <si>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</si>
  <si>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</si>
  <si>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</si>
  <si>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</si>
  <si>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</si>
  <si>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</si>
  <si>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</si>
  <si>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</si>
  <si>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</si>
  <si>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</si>
  <si>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</si>
  <si>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</si>
  <si>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</si>
  <si>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</si>
  <si>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</si>
  <si>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</si>
  <si>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</si>
  <si>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</si>
  <si>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</si>
  <si>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</si>
  <si>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</si>
  <si>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</si>
  <si>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</si>
  <si>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</si>
  <si>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</si>
  <si>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</si>
  <si>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</si>
  <si>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</si>
  <si>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</si>
  <si>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</si>
  <si>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</si>
  <si>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</si>
  <si>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</si>
  <si>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</si>
  <si>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</si>
  <si>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</si>
  <si>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</si>
  <si>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</si>
  <si>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</si>
  <si>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</si>
  <si>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</si>
  <si>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</si>
  <si>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</si>
  <si>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</si>
  <si>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</si>
  <si>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</si>
  <si>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</si>
  <si>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</si>
  <si>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</si>
  <si>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</si>
  <si>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</si>
  <si>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</si>
  <si>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</si>
  <si>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</si>
  <si>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</si>
  <si>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</si>
  <si>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</si>
  <si>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</si>
  <si>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</si>
  <si>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</si>
  <si>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</si>
  <si>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</si>
  <si>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</si>
  <si>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</si>
  <si>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</si>
  <si>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</si>
  <si>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</si>
  <si>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</si>
  <si>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</si>
  <si>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</si>
  <si>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</si>
  <si>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</si>
  <si>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</si>
  <si>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</si>
  <si>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</si>
  <si>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</si>
  <si>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</si>
  <si>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</si>
  <si>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</si>
  <si>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</si>
  <si>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</si>
  <si>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</si>
  <si>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</si>
  <si>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</si>
  <si>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</si>
  <si>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</si>
  <si>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</si>
  <si>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</si>
  <si>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</si>
  <si>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</si>
  <si>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</si>
  <si>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</si>
  <si>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</si>
  <si>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</si>
  <si>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</si>
  <si>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</si>
  <si>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</si>
  <si>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</si>
  <si>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</si>
  <si>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</si>
  <si>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</si>
  <si>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</si>
  <si>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</si>
  <si>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</si>
  <si>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</si>
  <si>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</si>
  <si>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</si>
  <si>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</si>
  <si>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</si>
  <si>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</si>
  <si>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</si>
  <si>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</si>
  <si>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</si>
  <si>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</si>
  <si>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</si>
  <si>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</si>
  <si>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</si>
  <si>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</si>
  <si>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</si>
  <si>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</si>
  <si>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</si>
  <si>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</si>
  <si>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</si>
  <si>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</si>
  <si>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</si>
  <si>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</si>
  <si>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</si>
  <si>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</si>
  <si>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</si>
  <si>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</si>
  <si>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</si>
  <si>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</si>
  <si>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</si>
  <si>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</si>
  <si>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</si>
  <si>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</si>
  <si>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</si>
  <si>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</si>
  <si>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</si>
  <si>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</si>
  <si>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</si>
  <si>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</si>
  <si>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</si>
  <si>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</si>
  <si>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</si>
  <si>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</si>
  <si>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</si>
  <si>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</si>
  <si>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</si>
  <si>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</si>
  <si>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</si>
  <si>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</si>
  <si>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</si>
  <si>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</si>
  <si>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</si>
  <si>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</si>
  <si>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</si>
  <si>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</si>
  <si>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</si>
  <si>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</si>
  <si>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</si>
  <si>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</si>
  <si>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</si>
  <si>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</si>
  <si>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</si>
  <si>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</si>
  <si>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</si>
  <si>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</si>
  <si>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</si>
  <si>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</si>
  <si>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</si>
  <si>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</si>
  <si>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</si>
  <si>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</si>
  <si>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</si>
  <si>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</si>
  <si>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</si>
  <si>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</si>
  <si>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</si>
  <si>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</si>
  <si>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</si>
  <si>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</si>
  <si>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</si>
  <si>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</si>
  <si>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</si>
  <si>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</si>
  <si>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</si>
  <si>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</si>
  <si>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</si>
  <si>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</si>
  <si>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</si>
  <si>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</si>
  <si>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</si>
  <si>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</si>
  <si>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</si>
  <si>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</si>
  <si>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</si>
  <si>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</si>
  <si>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</si>
  <si>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</si>
  <si>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</si>
  <si>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</si>
  <si>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</si>
  <si>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</si>
  <si>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</si>
  <si>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</si>
  <si>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</si>
  <si>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</si>
  <si>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</si>
  <si>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</si>
  <si>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</si>
  <si>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</si>
  <si>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</si>
  <si>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</si>
  <si>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</si>
  <si>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</si>
  <si>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</si>
  <si>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</si>
  <si>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</si>
  <si>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</si>
  <si>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</si>
  <si>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</si>
  <si>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</si>
  <si>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</si>
  <si>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</si>
  <si>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</si>
  <si>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</si>
  <si>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</si>
  <si>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</si>
  <si>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</si>
  <si>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</si>
  <si>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</si>
  <si>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</si>
  <si>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</si>
  <si>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</si>
  <si>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</si>
  <si>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</si>
  <si>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</si>
  <si>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</si>
  <si>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</si>
  <si>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</si>
  <si>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</si>
  <si>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</si>
  <si>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</si>
  <si>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</si>
  <si>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</si>
  <si>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</si>
  <si>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</si>
  <si>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</si>
  <si>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</si>
  <si>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</si>
  <si>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</si>
  <si>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</si>
  <si>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</si>
  <si>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</si>
  <si>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</si>
  <si>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</si>
  <si>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</si>
  <si>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</si>
  <si>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</si>
  <si>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</si>
  <si>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</si>
  <si>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</si>
  <si>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</si>
  <si>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</si>
  <si>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</si>
  <si>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</si>
  <si>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</si>
  <si>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</si>
  <si>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</si>
  <si>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</si>
  <si>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</si>
  <si>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</si>
  <si>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</si>
  <si>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</si>
  <si>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</si>
  <si>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</si>
  <si>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</si>
  <si>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</si>
  <si>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</si>
  <si>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</si>
  <si>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</si>
  <si>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</si>
  <si>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</si>
  <si>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</si>
  <si>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</si>
  <si>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</si>
  <si>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</si>
  <si>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</si>
  <si>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</si>
  <si>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</si>
  <si>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</si>
  <si>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</si>
  <si>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</si>
  <si>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</si>
  <si>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</si>
  <si>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</si>
  <si>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</si>
  <si>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</si>
  <si>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</si>
  <si>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</si>
  <si>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</si>
  <si>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</si>
  <si>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</si>
  <si>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</si>
  <si>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</si>
  <si>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</si>
  <si>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</si>
  <si>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</si>
  <si>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</si>
  <si>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</si>
  <si>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</si>
  <si>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</si>
  <si>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</si>
  <si>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</si>
  <si>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</si>
  <si>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</si>
  <si>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</si>
  <si>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</si>
  <si>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</si>
  <si>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</si>
  <si>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</si>
  <si>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</si>
  <si>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</si>
  <si>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</si>
  <si>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</si>
  <si>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</si>
  <si>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</si>
  <si>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</si>
  <si>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</si>
  <si>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</si>
  <si>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</si>
  <si>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</si>
  <si>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</si>
  <si>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</si>
  <si>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</si>
  <si>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</si>
  <si>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</si>
  <si>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</si>
  <si>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</si>
  <si>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</si>
  <si>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</si>
  <si>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</si>
  <si>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</si>
  <si>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</si>
  <si>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</si>
  <si>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</si>
  <si>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</si>
  <si>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</si>
  <si>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</si>
  <si>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</si>
  <si>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</si>
  <si>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</si>
  <si>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</si>
  <si>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</si>
  <si>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</si>
  <si>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</si>
  <si>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</si>
  <si>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</si>
  <si>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</si>
  <si>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</si>
  <si>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</si>
  <si>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</si>
  <si>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</si>
  <si>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</si>
  <si>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</si>
  <si>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</si>
  <si>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</si>
  <si>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</si>
  <si>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</si>
  <si>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</si>
  <si>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</si>
  <si>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</si>
  <si>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</si>
  <si>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</si>
  <si>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</si>
  <si>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</si>
  <si>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</si>
  <si>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</si>
  <si>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</si>
  <si>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</si>
  <si>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</si>
  <si>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</si>
  <si>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</si>
  <si>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</si>
  <si>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</si>
  <si>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</si>
  <si>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</si>
  <si>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</si>
  <si>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</si>
  <si>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</si>
  <si>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</si>
  <si>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</si>
  <si>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</si>
  <si>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</si>
  <si>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</si>
  <si>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</si>
  <si>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</si>
  <si>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</si>
  <si>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</si>
  <si>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</si>
  <si>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</si>
  <si>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</si>
  <si>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</si>
  <si>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</si>
  <si>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</si>
  <si>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</si>
  <si>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</si>
  <si>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</si>
  <si>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</si>
  <si>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</si>
  <si>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</si>
  <si>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</si>
  <si>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</si>
  <si>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</si>
  <si>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</si>
  <si>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</si>
  <si>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</si>
  <si>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</si>
  <si>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</si>
  <si>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</si>
  <si>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</si>
  <si>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</si>
  <si>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</si>
  <si>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</si>
  <si>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</si>
  <si>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</si>
  <si>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</si>
  <si>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</si>
  <si>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</si>
  <si>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</si>
  <si>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</si>
  <si>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</si>
  <si>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</si>
  <si>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</si>
  <si>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</si>
  <si>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</si>
  <si>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</si>
  <si>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</si>
  <si>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</si>
  <si>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</si>
  <si>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</si>
  <si>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</si>
  <si>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</si>
  <si>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</si>
  <si>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</si>
  <si>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</si>
  <si>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</si>
  <si>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</si>
  <si>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</si>
  <si>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</si>
  <si>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</si>
  <si>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</si>
  <si>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</si>
  <si>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</si>
  <si>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</si>
  <si>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</si>
  <si>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</si>
  <si>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</si>
  <si>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</si>
  <si>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</si>
  <si>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</si>
  <si>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</si>
  <si>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</si>
  <si>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</si>
  <si>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</si>
  <si>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</si>
  <si>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</si>
  <si>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</si>
  <si>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</si>
  <si>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</si>
  <si>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</si>
  <si>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</si>
  <si>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</si>
  <si>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</si>
  <si>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</si>
  <si>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</si>
  <si>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</si>
  <si>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</si>
  <si>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</si>
  <si>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</si>
  <si>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</si>
  <si>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</si>
  <si>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</si>
  <si>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</si>
  <si>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</si>
  <si>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</si>
  <si>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</si>
  <si>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</si>
  <si>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</si>
  <si>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</si>
  <si>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</si>
  <si>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</si>
  <si>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</si>
  <si>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</si>
  <si>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</si>
  <si>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</si>
  <si>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</si>
  <si>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</si>
  <si>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</si>
  <si>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</si>
  <si>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</si>
  <si>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</si>
  <si>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</si>
  <si>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</si>
  <si>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</si>
  <si>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</si>
  <si>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</si>
  <si>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</si>
  <si>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</si>
  <si>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</si>
  <si>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</si>
  <si>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</si>
  <si>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</si>
  <si>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</si>
  <si>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</si>
  <si>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</si>
  <si>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</si>
  <si>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</si>
  <si>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</si>
  <si>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</si>
  <si>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</si>
  <si>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</si>
  <si>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</si>
  <si>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</si>
  <si>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</si>
  <si>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</si>
  <si>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</si>
  <si>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</si>
  <si>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</si>
  <si>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</si>
  <si>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</si>
  <si>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</si>
  <si>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</si>
  <si>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</si>
  <si>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</si>
  <si>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</si>
  <si>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</si>
  <si>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</si>
  <si>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</si>
  <si>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</si>
  <si>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</si>
  <si>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</si>
  <si>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</si>
  <si>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</si>
  <si>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</si>
  <si>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</si>
  <si>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</si>
  <si>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</si>
  <si>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</si>
  <si>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</si>
  <si>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</si>
  <si>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</si>
  <si>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</si>
  <si>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</si>
  <si>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</si>
  <si>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</si>
  <si>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</si>
  <si>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</si>
  <si>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</si>
  <si>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</si>
  <si>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</si>
  <si>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</si>
  <si>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</si>
  <si>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</si>
  <si>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</si>
  <si>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</si>
  <si>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</si>
  <si>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</si>
  <si>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</si>
  <si>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</si>
  <si>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</si>
  <si>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</si>
  <si>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</si>
  <si>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</si>
  <si>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</si>
  <si>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</si>
  <si>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</si>
  <si>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</si>
  <si>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</si>
  <si>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</si>
  <si>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</si>
  <si>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</si>
  <si>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</si>
  <si>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</si>
  <si>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</si>
  <si>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</si>
  <si>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</si>
  <si>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</si>
  <si>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</si>
  <si>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</si>
  <si>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</si>
  <si>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</si>
  <si>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</si>
  <si>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</si>
  <si>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</si>
  <si>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</si>
  <si>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</si>
  <si>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</si>
  <si>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</si>
  <si>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</si>
  <si>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</si>
  <si>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</si>
  <si>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</si>
  <si>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</si>
  <si>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</si>
  <si>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</si>
  <si>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</si>
  <si>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</si>
  <si>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</si>
  <si>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</si>
  <si>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</si>
  <si>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</si>
  <si>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</si>
  <si>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</si>
  <si>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</si>
  <si>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</si>
  <si>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</si>
  <si>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</si>
  <si>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</si>
  <si>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</si>
  <si>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</si>
  <si>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</si>
  <si>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</si>
  <si>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</si>
  <si>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</si>
  <si>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</si>
  <si>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</si>
  <si>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</si>
  <si>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</si>
  <si>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</si>
  <si>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</si>
  <si>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</si>
  <si>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</si>
  <si>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</si>
  <si>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</si>
  <si>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</si>
  <si>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</si>
  <si>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</si>
  <si>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</si>
  <si>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</si>
  <si>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</si>
  <si>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</si>
  <si>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</si>
  <si>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</si>
  <si>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</si>
  <si>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</si>
  <si>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</si>
  <si>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</si>
  <si>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</si>
  <si>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</si>
  <si>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</si>
  <si>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</si>
  <si>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</si>
  <si>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</si>
  <si>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</si>
  <si>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</si>
  <si>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</si>
  <si>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</si>
  <si>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</si>
  <si>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</si>
  <si>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</si>
  <si>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</si>
  <si>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</si>
  <si>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</si>
  <si>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</si>
  <si>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</si>
  <si>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</si>
  <si>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</si>
  <si>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</si>
  <si>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</si>
  <si>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</si>
  <si>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</si>
  <si>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</si>
  <si>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</si>
  <si>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</si>
  <si>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</si>
  <si>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</si>
  <si>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</si>
  <si>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</si>
  <si>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</si>
  <si>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</si>
  <si>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</si>
  <si>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</si>
  <si>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</si>
  <si>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</si>
  <si>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</si>
  <si>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</si>
  <si>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</si>
  <si>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</si>
  <si>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</si>
  <si>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</si>
  <si>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</si>
  <si>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</si>
  <si>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</si>
  <si>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</si>
  <si>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</si>
  <si>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</si>
  <si>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</si>
  <si>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</si>
  <si>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</si>
  <si>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</si>
  <si>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</si>
  <si>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</si>
  <si>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</si>
  <si>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</si>
  <si>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</si>
  <si>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</si>
  <si>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</si>
  <si>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</si>
  <si>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</si>
  <si>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</si>
  <si>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</si>
  <si>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</si>
  <si>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</si>
  <si>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</si>
  <si>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</si>
  <si>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</si>
  <si>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</si>
  <si>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</si>
  <si>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</si>
  <si>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</si>
  <si>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</si>
  <si>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</si>
  <si>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</si>
  <si>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</si>
  <si>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</si>
  <si>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</si>
  <si>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</si>
  <si>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</si>
  <si>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</si>
  <si>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</si>
  <si>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</si>
  <si>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</si>
  <si>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</si>
  <si>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</si>
  <si>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</si>
  <si>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</si>
  <si>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</si>
  <si>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</si>
  <si>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</si>
  <si>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</si>
  <si>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</si>
  <si>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</si>
  <si>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</si>
  <si>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</si>
  <si>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</si>
  <si>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</si>
  <si>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</si>
  <si>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</si>
  <si>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</si>
  <si>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</si>
  <si>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</si>
  <si>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</si>
  <si>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</si>
  <si>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</si>
  <si>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</si>
  <si>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</si>
  <si>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</si>
  <si>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</si>
  <si>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</si>
  <si>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</si>
  <si>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</si>
  <si>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</si>
  <si>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</si>
  <si>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</si>
  <si>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</si>
  <si>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</si>
  <si>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</si>
  <si>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</si>
  <si>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</si>
  <si>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</si>
  <si>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</si>
  <si>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</si>
  <si>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</si>
  <si>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</si>
  <si>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</si>
  <si>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</si>
  <si>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</si>
  <si>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</si>
  <si>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</si>
  <si>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</si>
  <si>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</si>
  <si>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</si>
  <si>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</si>
  <si>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</si>
  <si>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</si>
  <si>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</si>
  <si>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</si>
  <si>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</si>
  <si>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</si>
  <si>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</si>
  <si>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</si>
  <si>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</si>
  <si>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</si>
  <si>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</si>
  <si>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</si>
  <si>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</si>
  <si>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</si>
  <si>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</si>
  <si>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</si>
  <si>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</si>
  <si>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</si>
  <si>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</si>
  <si>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</si>
  <si>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</si>
  <si>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</si>
  <si>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</si>
  <si>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</si>
  <si>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</si>
  <si>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</si>
  <si>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</si>
  <si>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</si>
  <si>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</si>
  <si>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</si>
  <si>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</si>
  <si>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</si>
  <si>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</si>
  <si>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</si>
  <si>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</si>
  <si>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</si>
  <si>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</si>
  <si>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</si>
  <si>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</si>
  <si>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</si>
  <si>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</si>
  <si>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</si>
  <si>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</si>
  <si>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</si>
  <si>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</si>
  <si>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</si>
  <si>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</si>
  <si>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</si>
  <si>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</si>
  <si>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</si>
  <si>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</si>
  <si>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</si>
  <si>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</si>
  <si>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</si>
  <si>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</si>
  <si>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</si>
  <si>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</si>
  <si>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</si>
  <si>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</si>
  <si>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</si>
  <si>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</si>
  <si>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</si>
  <si>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</si>
  <si>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</si>
  <si>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</si>
  <si>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</si>
  <si>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</si>
  <si>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</si>
  <si>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</si>
  <si>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</si>
  <si>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</si>
  <si>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</si>
  <si>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</si>
  <si>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</si>
  <si>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</si>
  <si>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</si>
  <si>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</si>
  <si>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</si>
  <si>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</si>
  <si>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</si>
  <si>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</si>
  <si>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</si>
  <si>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</si>
  <si>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</si>
  <si>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</si>
  <si>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</si>
  <si>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</si>
  <si>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</si>
  <si>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</si>
  <si>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</si>
  <si>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</si>
  <si>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</si>
  <si>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</si>
  <si>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</si>
  <si>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</si>
  <si>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</si>
  <si>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</si>
  <si>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</si>
  <si>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</si>
  <si>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</si>
  <si>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</si>
  <si>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</si>
  <si>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</si>
  <si>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</si>
  <si>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</si>
  <si>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</si>
  <si>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</si>
  <si>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</si>
  <si>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</si>
  <si>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</si>
  <si>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</si>
  <si>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</si>
  <si>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</si>
  <si>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</si>
  <si>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</si>
  <si>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</si>
  <si>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</si>
  <si>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</si>
  <si>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</si>
  <si>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</si>
  <si>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</si>
  <si>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</si>
  <si>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</si>
  <si>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</si>
  <si>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</si>
  <si>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</si>
  <si>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</si>
  <si>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</si>
  <si>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</si>
  <si>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</si>
  <si>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</si>
  <si>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</si>
  <si>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</si>
  <si>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</si>
  <si>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</si>
  <si>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</si>
  <si>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</si>
  <si>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</si>
  <si>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</si>
  <si>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</si>
  <si>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</si>
  <si>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</si>
  <si>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</si>
  <si>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</si>
  <si>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</si>
  <si>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</si>
  <si>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</si>
  <si>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</si>
  <si>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</si>
  <si>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</si>
  <si>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</si>
  <si>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</si>
  <si>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</si>
  <si>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</si>
  <si>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</si>
  <si>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</si>
  <si>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</si>
  <si>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</si>
  <si>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</si>
  <si>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</si>
  <si>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</si>
  <si>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</si>
  <si>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</si>
  <si>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</si>
  <si>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</si>
  <si>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</si>
  <si>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</si>
  <si>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</si>
  <si>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</si>
  <si>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</si>
  <si>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</si>
  <si>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</si>
  <si>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</si>
  <si>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</si>
  <si>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</si>
  <si>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</si>
  <si>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</si>
  <si>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</si>
  <si>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</si>
  <si>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</si>
  <si>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</si>
  <si>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</si>
  <si>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</si>
  <si>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</si>
  <si>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</si>
  <si>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</si>
  <si>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</si>
  <si>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</si>
  <si>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</si>
  <si>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</si>
  <si>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</si>
  <si>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</si>
  <si>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</si>
  <si>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</si>
  <si>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</si>
  <si>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</si>
  <si>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</si>
  <si>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</si>
  <si>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</si>
  <si>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</si>
  <si>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</si>
  <si>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</si>
  <si>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</si>
  <si>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</si>
  <si>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</si>
  <si>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</si>
  <si>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</si>
  <si>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</si>
  <si>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</si>
  <si>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</si>
  <si>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</si>
  <si>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</si>
  <si>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</si>
  <si>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</si>
  <si>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</si>
  <si>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</si>
  <si>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</si>
  <si>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</si>
  <si>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</si>
  <si>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</si>
  <si>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</si>
  <si>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</si>
  <si>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</si>
  <si>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</si>
  <si>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</si>
  <si>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</si>
  <si>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</si>
  <si>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</si>
  <si>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</si>
  <si>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</si>
  <si>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</si>
  <si>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</si>
  <si>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</si>
  <si>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</si>
  <si>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</si>
  <si>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</si>
  <si>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</si>
  <si>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</si>
  <si>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</si>
  <si>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</si>
  <si>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</si>
  <si>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</si>
  <si>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</si>
  <si>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</si>
  <si>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</si>
  <si>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</si>
  <si>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</si>
  <si>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</si>
  <si>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</si>
  <si>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</si>
  <si>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</si>
  <si>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</si>
  <si>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</si>
  <si>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</si>
  <si>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</si>
  <si>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</si>
  <si>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</si>
  <si>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</si>
  <si>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</si>
  <si>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</si>
  <si>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</si>
  <si>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</si>
  <si>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</si>
  <si>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</si>
  <si>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</si>
  <si>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</si>
  <si>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</si>
  <si>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</si>
  <si>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</si>
  <si>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</si>
  <si>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</si>
  <si>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</si>
  <si>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</si>
  <si>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</si>
  <si>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</si>
  <si>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</si>
  <si>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</si>
  <si>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</si>
  <si>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</si>
  <si>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</si>
  <si>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</si>
  <si>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</si>
  <si>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</si>
  <si>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</si>
  <si>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</si>
  <si>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</si>
  <si>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</si>
  <si>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</si>
  <si>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</si>
  <si>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</si>
  <si>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</si>
  <si>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</si>
  <si>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</si>
  <si>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</si>
  <si>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</si>
  <si>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</si>
  <si>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</si>
  <si>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</si>
  <si>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</si>
  <si>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</si>
  <si>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</si>
  <si>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</si>
  <si>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</si>
  <si>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</si>
  <si>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</si>
  <si>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</si>
  <si>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</si>
  <si>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</si>
  <si>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</si>
  <si>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</si>
  <si>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</si>
  <si>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</si>
  <si>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</si>
  <si>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</si>
  <si>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</si>
  <si>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</si>
  <si>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</si>
  <si>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</si>
  <si>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</si>
  <si>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</si>
  <si>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</si>
  <si>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</si>
  <si>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</si>
  <si>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</si>
  <si>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</si>
  <si>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</si>
  <si>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</si>
  <si>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</si>
  <si>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</si>
  <si>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</si>
  <si>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</si>
  <si>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</si>
  <si>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</si>
  <si>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</si>
  <si>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</si>
  <si>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</si>
  <si>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</si>
  <si>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</si>
  <si>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</si>
  <si>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</si>
  <si>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</si>
  <si>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</si>
  <si>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</si>
  <si>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</si>
  <si>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</si>
  <si>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</si>
  <si>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</si>
  <si>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</si>
  <si>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</si>
  <si>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</si>
  <si>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</si>
  <si>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</si>
  <si>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</si>
  <si>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</si>
  <si>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</si>
  <si>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</si>
  <si>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</si>
  <si>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</si>
  <si>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</si>
  <si>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</si>
  <si>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</si>
  <si>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</si>
  <si>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</si>
  <si>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</si>
  <si>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</si>
  <si>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</si>
  <si>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</si>
  <si>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</si>
  <si>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</si>
  <si>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</si>
  <si>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</si>
  <si>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</si>
  <si>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</si>
  <si>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</si>
  <si>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</si>
  <si>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</si>
  <si>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</si>
  <si>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</si>
  <si>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</si>
  <si>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</si>
  <si>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</si>
  <si>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</si>
  <si>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</si>
  <si>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</si>
  <si>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</si>
  <si>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</si>
  <si>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</si>
  <si>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</si>
  <si>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</si>
  <si>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</si>
  <si>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</si>
  <si>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</si>
  <si>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</si>
  <si>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</si>
  <si>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</si>
  <si>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</si>
  <si>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</si>
  <si>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</si>
  <si>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</si>
  <si>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</si>
  <si>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</si>
  <si>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</si>
  <si>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</si>
  <si>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</si>
  <si>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</si>
  <si>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</si>
  <si>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</si>
  <si>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</si>
  <si>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</si>
  <si>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</si>
  <si>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</si>
  <si>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</si>
  <si>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</si>
  <si>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</si>
  <si>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</si>
  <si>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</si>
  <si>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</si>
  <si>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</si>
  <si>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</si>
  <si>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</si>
  <si>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</si>
  <si>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</si>
  <si>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</si>
  <si>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</si>
  <si>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</si>
  <si>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</si>
  <si>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</si>
  <si>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</si>
  <si>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</si>
  <si>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</si>
  <si>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</si>
  <si>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</si>
  <si>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</si>
  <si>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</si>
  <si>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</si>
  <si>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</si>
  <si>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</si>
  <si>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</si>
  <si>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</si>
  <si>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</si>
  <si>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</si>
  <si>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</si>
  <si>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</si>
  <si>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</si>
  <si>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</si>
  <si>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</si>
  <si>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</si>
  <si>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</si>
  <si>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</si>
  <si>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</si>
  <si>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</si>
  <si>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</si>
  <si>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</si>
  <si>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</si>
  <si>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</si>
  <si>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</si>
  <si>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</si>
  <si>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</si>
  <si>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</si>
  <si>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</si>
  <si>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</si>
  <si>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</si>
  <si>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</si>
  <si>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</si>
  <si>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</si>
  <si>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</si>
  <si>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</si>
  <si>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</si>
  <si>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</si>
  <si>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</si>
  <si>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</si>
  <si>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</si>
  <si>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</si>
  <si>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</si>
  <si>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</si>
  <si>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</si>
  <si>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</si>
  <si>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</si>
  <si>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</si>
  <si>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</si>
  <si>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</si>
  <si>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</si>
  <si>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</si>
  <si>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</si>
  <si>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</si>
  <si>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</si>
  <si>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</si>
  <si>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</si>
  <si>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</si>
  <si>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</si>
  <si>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</si>
  <si>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</si>
  <si>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</si>
  <si>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</si>
  <si>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</si>
  <si>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</si>
  <si>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</si>
  <si>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</si>
  <si>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</si>
  <si>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</si>
  <si>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</si>
  <si>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</si>
  <si>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</si>
  <si>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</si>
  <si>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</si>
  <si>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</si>
  <si>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</si>
  <si>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</si>
  <si>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</si>
  <si>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</si>
  <si>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</si>
  <si>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</si>
  <si>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</si>
  <si>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</si>
  <si>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</si>
  <si>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</si>
  <si>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</si>
  <si>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</si>
  <si>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</si>
  <si>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</si>
  <si>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</si>
  <si>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</si>
  <si>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</si>
  <si>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</si>
  <si>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</si>
  <si>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</si>
  <si>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</si>
  <si>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</si>
  <si>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</si>
  <si>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</si>
  <si>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</si>
  <si>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</si>
  <si>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</si>
  <si>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</si>
  <si>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</si>
  <si>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</si>
  <si>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</si>
  <si>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</si>
  <si>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</si>
  <si>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</si>
  <si>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</si>
  <si>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</si>
  <si>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</si>
  <si>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</si>
  <si>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</si>
  <si>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</si>
  <si>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</si>
  <si>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</si>
  <si>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</si>
  <si>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</si>
  <si>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</si>
  <si>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</si>
  <si>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</si>
  <si>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</si>
  <si>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</si>
  <si>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</si>
  <si>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</si>
  <si>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</si>
  <si>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</si>
  <si>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</si>
  <si>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</si>
  <si>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</si>
  <si>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</si>
  <si>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</si>
  <si>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</si>
  <si>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</si>
  <si>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</si>
  <si>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</si>
  <si>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</si>
  <si>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</si>
  <si>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</si>
  <si>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</si>
  <si>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</si>
  <si>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</si>
  <si>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</si>
  <si>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</si>
  <si>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</si>
  <si>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</si>
  <si>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</si>
  <si>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</si>
  <si>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</si>
  <si>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</si>
  <si>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</si>
  <si>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</si>
  <si>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</si>
  <si>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</si>
  <si>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</si>
  <si>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</si>
  <si>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</si>
  <si>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</si>
  <si>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</si>
  <si>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</si>
  <si>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</si>
  <si>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</si>
  <si>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</si>
  <si>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</si>
  <si>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</si>
  <si>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</si>
  <si>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</si>
  <si>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</si>
  <si>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</si>
  <si>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</si>
  <si>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</si>
  <si>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</si>
  <si>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</si>
  <si>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</si>
  <si>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</si>
  <si>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</si>
  <si>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</si>
  <si>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</si>
  <si>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</si>
  <si>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</si>
  <si>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</si>
  <si>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</si>
  <si>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</si>
  <si>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</si>
  <si>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</si>
  <si>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</si>
  <si>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</si>
  <si>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</si>
  <si>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</si>
  <si>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</si>
  <si>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</si>
  <si>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</si>
  <si>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</si>
  <si>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</si>
  <si>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</si>
  <si>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</si>
  <si>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</si>
  <si>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</si>
  <si>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</si>
  <si>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</si>
  <si>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</si>
  <si>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</si>
  <si>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</si>
  <si>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</si>
  <si>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</si>
  <si>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</si>
  <si>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</si>
  <si>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</si>
  <si>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</si>
  <si>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</si>
  <si>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</si>
  <si>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</si>
  <si>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</si>
  <si>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</si>
  <si>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</si>
  <si>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</si>
  <si>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</si>
  <si>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</si>
  <si>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</si>
  <si>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</si>
  <si>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</si>
  <si>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</si>
  <si>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</si>
  <si>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</si>
  <si>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</si>
  <si>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</si>
  <si>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</si>
  <si>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</si>
  <si>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</si>
  <si>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</si>
  <si>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</si>
  <si>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</si>
  <si>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</si>
  <si>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</si>
  <si>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</si>
  <si>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</si>
  <si>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</si>
  <si>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</si>
  <si>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</si>
  <si>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</si>
  <si>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</si>
  <si>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</si>
  <si>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</si>
  <si>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</si>
  <si>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</si>
  <si>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</si>
  <si>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</si>
  <si>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</si>
  <si>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</si>
  <si>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</si>
  <si>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</si>
  <si>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</si>
  <si>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</si>
  <si>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</si>
  <si>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</si>
  <si>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</si>
  <si>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</si>
  <si>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</si>
  <si>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</si>
  <si>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</si>
  <si>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</si>
  <si>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</si>
  <si>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</si>
  <si>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</si>
  <si>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</si>
  <si>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</si>
  <si>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</si>
  <si>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</si>
  <si>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</si>
  <si>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</si>
  <si>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</si>
  <si>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</si>
  <si>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</si>
  <si>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</si>
  <si>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</si>
  <si>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</si>
  <si>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</si>
  <si>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</si>
  <si>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</si>
  <si>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</si>
  <si>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</si>
  <si>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</si>
  <si>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</si>
  <si>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</si>
  <si>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</si>
  <si>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</si>
  <si>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</si>
  <si>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</si>
  <si>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</si>
  <si>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</si>
  <si>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</si>
  <si>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</si>
  <si>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</si>
  <si>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</si>
  <si>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</si>
  <si>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</si>
  <si>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</si>
  <si>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</si>
  <si>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</si>
  <si>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</si>
  <si>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</si>
  <si>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</si>
  <si>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</si>
  <si>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</si>
  <si>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</si>
  <si>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</si>
  <si>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</si>
  <si>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</si>
  <si>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</si>
  <si>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</si>
  <si>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</si>
  <si>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</si>
  <si>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</si>
  <si>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</si>
  <si>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</si>
  <si>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</si>
  <si>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</si>
  <si>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</si>
  <si>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</si>
  <si>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</si>
  <si>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</si>
  <si>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</si>
  <si>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</si>
  <si>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</si>
  <si>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</si>
  <si>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</si>
  <si>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</si>
  <si>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</si>
  <si>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</si>
  <si>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</si>
  <si>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</si>
  <si>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</si>
  <si>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</si>
  <si>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</si>
  <si>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</si>
  <si>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</si>
  <si>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</si>
  <si>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</si>
  <si>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</si>
  <si>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</si>
  <si>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</si>
  <si>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</si>
  <si>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</si>
  <si>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</si>
  <si>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</si>
  <si>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</si>
  <si>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</si>
  <si>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</si>
  <si>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</si>
  <si>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</si>
  <si>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</si>
  <si>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</si>
  <si>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</si>
  <si>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</si>
  <si>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</si>
  <si>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</si>
  <si>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</si>
  <si>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</si>
  <si>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</si>
  <si>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</si>
  <si>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</si>
  <si>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</si>
  <si>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</si>
  <si>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</si>
  <si>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</si>
  <si>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</si>
  <si>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</si>
  <si>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</si>
  <si>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</si>
  <si>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</si>
  <si>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</si>
  <si>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</si>
  <si>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</si>
  <si>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</si>
  <si>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</si>
  <si>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</si>
  <si>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</si>
  <si>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</si>
  <si>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</si>
  <si>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</si>
  <si>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</si>
  <si>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</si>
  <si>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</si>
  <si>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</si>
  <si>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</si>
  <si>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</si>
  <si>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</si>
  <si>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</si>
  <si>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</si>
  <si>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</si>
  <si>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</si>
  <si>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</si>
  <si>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</si>
  <si>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</si>
  <si>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</si>
  <si>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</si>
  <si>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</si>
  <si>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</si>
  <si>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</si>
  <si>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</si>
  <si>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</si>
  <si>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</si>
  <si>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</si>
  <si>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</si>
  <si>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</si>
  <si>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</si>
  <si>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</si>
  <si>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</si>
  <si>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</si>
  <si>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</si>
  <si>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</si>
  <si>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</si>
  <si>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</si>
  <si>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</si>
  <si>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</si>
  <si>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</si>
  <si>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</si>
  <si>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</si>
  <si>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</si>
  <si>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</si>
  <si>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</si>
  <si>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</si>
  <si>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</si>
  <si>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</si>
  <si>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</si>
  <si>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</si>
  <si>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</si>
  <si>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</si>
  <si>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</si>
  <si>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</si>
  <si>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</si>
  <si>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</si>
  <si>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</si>
  <si>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</si>
  <si>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</si>
  <si>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</si>
  <si>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</si>
  <si>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</si>
  <si>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</si>
  <si>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</si>
  <si>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</si>
  <si>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</si>
  <si>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</si>
  <si>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</si>
  <si>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</si>
  <si>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</si>
  <si>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</si>
  <si>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</si>
  <si>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</si>
  <si>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</si>
  <si>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</si>
  <si>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</si>
  <si>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</si>
  <si>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</si>
  <si>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</si>
  <si>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</si>
  <si>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</si>
  <si>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</si>
  <si>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</si>
  <si>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</si>
  <si>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</si>
  <si>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</si>
  <si>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</si>
  <si>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</si>
  <si>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</si>
  <si>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</si>
  <si>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</si>
  <si>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</si>
  <si>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</si>
  <si>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</si>
  <si>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</si>
  <si>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</si>
  <si>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</si>
  <si>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</si>
  <si>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</si>
  <si>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</si>
  <si>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</si>
  <si>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</si>
  <si>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</si>
  <si>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</si>
  <si>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</si>
  <si>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</si>
  <si>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</si>
  <si>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</si>
  <si>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</si>
  <si>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</si>
  <si>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</si>
  <si>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</si>
  <si>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</si>
  <si>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</si>
  <si>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</si>
  <si>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</si>
  <si>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</si>
  <si>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</si>
  <si>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</si>
  <si>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</si>
  <si>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</si>
  <si>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</si>
  <si>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</si>
  <si>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</si>
  <si>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</si>
  <si>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</si>
  <si>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</si>
  <si>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</si>
  <si>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</si>
  <si>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</si>
  <si>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</si>
  <si>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</si>
  <si>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</si>
  <si>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</si>
  <si>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</si>
  <si>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</si>
  <si>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</si>
  <si>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</si>
  <si>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</si>
  <si>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</si>
  <si>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</si>
  <si>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</si>
  <si>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</si>
  <si>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</si>
  <si>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</si>
  <si>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</si>
  <si>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</si>
  <si>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</si>
  <si>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</si>
  <si>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</si>
  <si>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</si>
  <si>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</si>
  <si>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</si>
  <si>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</si>
  <si>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</si>
  <si>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</si>
  <si>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</si>
  <si>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</si>
  <si>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</si>
  <si>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</si>
  <si>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</si>
  <si>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</si>
  <si>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</si>
  <si>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</si>
  <si>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</si>
  <si>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</si>
  <si>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</si>
  <si>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</si>
  <si>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</si>
  <si>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</si>
  <si>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</si>
  <si>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</si>
  <si>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</si>
  <si>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</si>
  <si>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</si>
  <si>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</si>
  <si>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</si>
  <si>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</si>
  <si>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</si>
  <si>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</si>
  <si>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</si>
  <si>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</si>
  <si>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</si>
  <si>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</si>
  <si>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</si>
  <si>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</si>
  <si>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</si>
  <si>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</si>
  <si>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</si>
  <si>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</si>
  <si>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</si>
  <si>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</si>
  <si>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</si>
  <si>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</si>
  <si>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</si>
  <si>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</si>
  <si>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</si>
  <si>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</si>
  <si>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</si>
  <si>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</si>
  <si>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</si>
  <si>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</si>
  <si>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</si>
  <si>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</si>
  <si>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</si>
  <si>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</si>
  <si>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</si>
  <si>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</si>
  <si>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</si>
  <si>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</si>
  <si>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</si>
  <si>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</si>
  <si>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</si>
  <si>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</si>
  <si>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</si>
  <si>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</si>
  <si>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</si>
  <si>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</si>
  <si>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</si>
  <si>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</si>
  <si>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</si>
  <si>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</si>
  <si>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</si>
  <si>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</si>
  <si>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</si>
  <si>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</si>
  <si>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</si>
  <si>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</si>
  <si>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</si>
  <si>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</si>
  <si>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</si>
  <si>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</si>
  <si>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</si>
  <si>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</si>
  <si>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</si>
  <si>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</si>
  <si>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</si>
  <si>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</si>
  <si>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</si>
  <si>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</si>
  <si>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</si>
  <si>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</si>
  <si>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</si>
  <si>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</si>
  <si>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</si>
  <si>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</si>
  <si>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</si>
  <si>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</si>
  <si>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</si>
  <si>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</si>
  <si>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</si>
  <si>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</si>
  <si>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</si>
  <si>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</si>
  <si>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</si>
  <si>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</si>
  <si>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</si>
  <si>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</si>
  <si>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</si>
  <si>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</si>
  <si>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</si>
  <si>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</si>
  <si>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</si>
  <si>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</si>
  <si>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</si>
  <si>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</si>
  <si>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</si>
  <si>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</si>
  <si>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</si>
  <si>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</si>
  <si>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</si>
  <si>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</si>
  <si>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</si>
  <si>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</si>
  <si>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</si>
  <si>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</si>
  <si>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</si>
  <si>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</si>
  <si>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</si>
  <si>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</si>
  <si>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</si>
  <si>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</si>
  <si>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</si>
  <si>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</si>
  <si>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</si>
  <si>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</si>
  <si>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</si>
  <si>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</si>
  <si>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</si>
  <si>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</si>
  <si>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</si>
  <si>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</si>
  <si>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</si>
  <si>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</si>
  <si>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</si>
  <si>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</si>
  <si>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</si>
  <si>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</si>
  <si>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</si>
  <si>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</si>
  <si>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</si>
  <si>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</si>
  <si>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</si>
  <si>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</si>
  <si>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</si>
  <si>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</si>
  <si>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</si>
  <si>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</si>
  <si>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</si>
  <si>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</si>
  <si>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</si>
  <si>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</si>
  <si>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</si>
  <si>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</si>
  <si>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</si>
  <si>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</si>
  <si>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</si>
  <si>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</si>
  <si>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</si>
  <si>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</si>
  <si>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</si>
  <si>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</si>
  <si>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</si>
  <si>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</si>
  <si>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</si>
  <si>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</si>
  <si>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</si>
  <si>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</si>
  <si>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</si>
  <si>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</si>
  <si>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</si>
  <si>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</si>
  <si>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</si>
  <si>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</si>
  <si>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</si>
  <si>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</si>
  <si>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</si>
  <si>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</si>
  <si>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</si>
  <si>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</si>
  <si>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</si>
  <si>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</si>
  <si>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</si>
  <si>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</si>
  <si>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</si>
  <si>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</si>
  <si>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</si>
  <si>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</si>
  <si>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</si>
  <si>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</si>
  <si>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</si>
  <si>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</si>
  <si>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</si>
  <si>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</si>
  <si>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</si>
  <si>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</si>
  <si>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</si>
  <si>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</si>
  <si>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</si>
  <si>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</si>
  <si>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</si>
  <si>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</si>
  <si>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</si>
  <si>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</si>
  <si>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</si>
  <si>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</si>
  <si>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</si>
  <si>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</si>
  <si>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</si>
  <si>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</si>
  <si>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</si>
  <si>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</si>
  <si>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</si>
  <si>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</si>
  <si>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</si>
  <si>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</si>
  <si>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</si>
  <si>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</si>
  <si>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</si>
  <si>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</si>
  <si>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</si>
  <si>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</si>
  <si>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</si>
  <si>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</si>
  <si>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</si>
  <si>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</si>
  <si>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</si>
  <si>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</si>
  <si>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</si>
  <si>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</si>
  <si>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</si>
  <si>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</si>
  <si>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</si>
  <si>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</si>
  <si>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</si>
  <si>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</si>
  <si>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</si>
  <si>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</si>
  <si>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</si>
  <si>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</si>
  <si>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</si>
  <si>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</si>
  <si>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</si>
  <si>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</si>
  <si>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</si>
  <si>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</si>
  <si>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</si>
  <si>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</si>
  <si>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</si>
  <si>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</si>
  <si>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</si>
  <si>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</si>
  <si>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</si>
  <si>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</si>
  <si>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</si>
  <si>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</si>
  <si>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</si>
  <si>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</si>
  <si>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</si>
  <si>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</si>
  <si>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</si>
  <si>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</si>
  <si>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</si>
  <si>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</si>
  <si>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</si>
  <si>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</si>
  <si>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</si>
  <si>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</si>
  <si>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</si>
  <si>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</si>
  <si>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</si>
  <si>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</si>
  <si>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</si>
  <si>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</si>
  <si>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</si>
  <si>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</si>
  <si>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</si>
  <si>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</si>
  <si>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</si>
  <si>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</si>
  <si>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</si>
  <si>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</si>
  <si>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</si>
  <si>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</si>
  <si>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</si>
  <si>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</si>
  <si>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</si>
  <si>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</si>
  <si>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</si>
  <si>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</si>
  <si>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</si>
  <si>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</si>
  <si>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</si>
  <si>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</si>
  <si>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</si>
  <si>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</si>
  <si>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</si>
  <si>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</si>
  <si>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</si>
  <si>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</si>
  <si>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</si>
  <si>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</si>
  <si>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</si>
  <si>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</si>
  <si>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</si>
  <si>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</si>
  <si>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</si>
  <si>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</si>
  <si>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</si>
  <si>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</si>
  <si>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</si>
  <si>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</si>
  <si>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</si>
  <si>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</si>
  <si>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</si>
  <si>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</si>
  <si>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</si>
  <si>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</si>
  <si>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</si>
  <si>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</si>
  <si>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</si>
  <si>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</si>
  <si>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</si>
  <si>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</si>
  <si>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</si>
  <si>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</si>
  <si>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</si>
  <si>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</si>
  <si>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</si>
  <si>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</si>
  <si>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</si>
  <si>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</si>
  <si>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</si>
  <si>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</si>
  <si>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</si>
  <si>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</si>
  <si>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</si>
  <si>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</si>
  <si>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</si>
  <si>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</si>
  <si>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</si>
  <si>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</si>
  <si>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</si>
  <si>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</si>
  <si>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</si>
  <si>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</si>
  <si>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</si>
  <si>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</si>
  <si>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</si>
  <si>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</si>
  <si>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</si>
  <si>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</si>
  <si>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</si>
  <si>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</si>
  <si>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</si>
  <si>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</si>
  <si>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</si>
  <si>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</si>
  <si>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</si>
  <si>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</si>
  <si>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</si>
  <si>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</si>
  <si>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</si>
  <si>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</si>
  <si>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</si>
  <si>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</si>
  <si>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</si>
  <si>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</si>
  <si>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</si>
  <si>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</si>
  <si>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</si>
  <si>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</si>
  <si>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</si>
  <si>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</si>
  <si>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</si>
  <si>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</si>
  <si>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</si>
  <si>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</si>
  <si>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</si>
  <si>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</si>
  <si>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</si>
  <si>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</si>
  <si>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</si>
  <si>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</si>
  <si>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</si>
  <si>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</si>
  <si>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</si>
  <si>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</si>
  <si>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</si>
  <si>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</si>
  <si>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</si>
  <si>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</si>
  <si>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</si>
  <si>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</si>
  <si>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</si>
  <si>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</si>
  <si>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</si>
  <si>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</si>
  <si>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</si>
  <si>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</si>
  <si>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</si>
  <si>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</si>
  <si>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</si>
  <si>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</si>
  <si>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</si>
  <si>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</si>
  <si>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</si>
  <si>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</si>
  <si>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</si>
  <si>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</si>
  <si>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</si>
  <si>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</si>
  <si>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</si>
  <si>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</si>
  <si>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</si>
  <si>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</si>
  <si>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</si>
  <si>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</si>
  <si>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</si>
  <si>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</si>
  <si>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</si>
  <si>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</si>
  <si>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</si>
  <si>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</si>
  <si>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</si>
  <si>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</si>
  <si>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</si>
  <si>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</si>
  <si>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</si>
  <si>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</si>
  <si>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</si>
  <si>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</si>
  <si>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</si>
  <si>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</si>
  <si>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</si>
  <si>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</si>
  <si>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</si>
  <si>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</si>
  <si>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</si>
  <si>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</si>
  <si>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</si>
  <si>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</si>
  <si>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</si>
  <si>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</si>
  <si>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</si>
  <si>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</si>
  <si>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</si>
  <si>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</si>
  <si>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</si>
  <si>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</si>
  <si>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</si>
  <si>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</si>
  <si>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</si>
  <si>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</si>
  <si>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</si>
  <si>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</si>
  <si>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</si>
  <si>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</si>
  <si>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</si>
  <si>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</si>
  <si>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</si>
  <si>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</si>
  <si>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</si>
  <si>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</si>
  <si>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</si>
  <si>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</si>
  <si>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</si>
  <si>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</si>
  <si>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</si>
  <si>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</si>
  <si>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</si>
  <si>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</si>
  <si>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</si>
  <si>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</si>
  <si>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</si>
  <si>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</si>
  <si>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</si>
  <si>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</si>
  <si>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</si>
  <si>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</si>
  <si>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</si>
  <si>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</si>
  <si>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</si>
  <si>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</si>
  <si>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</si>
  <si>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</si>
  <si>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</si>
  <si>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</si>
  <si>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</si>
  <si>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</si>
  <si>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</si>
  <si>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</si>
  <si>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</si>
  <si>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</si>
  <si>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</si>
  <si>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</si>
  <si>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</si>
  <si>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</si>
  <si>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</si>
  <si>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</si>
  <si>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</si>
  <si>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</si>
  <si>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</si>
  <si>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</si>
  <si>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</si>
  <si>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</si>
  <si>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</si>
  <si>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</si>
  <si>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</si>
  <si>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</si>
  <si>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</si>
  <si>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</si>
  <si>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</si>
  <si>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</si>
  <si>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</si>
  <si>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</si>
  <si>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</si>
  <si>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</si>
  <si>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</si>
  <si>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</si>
  <si>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</si>
  <si>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</si>
  <si>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</si>
  <si>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</si>
  <si>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</si>
  <si>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</si>
  <si>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</si>
  <si>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</si>
  <si>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</si>
  <si>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</si>
  <si>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</si>
  <si>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</si>
  <si>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</si>
  <si>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</si>
  <si>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</si>
  <si>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</si>
  <si>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</si>
  <si>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</si>
  <si>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</si>
  <si>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</si>
  <si>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</si>
  <si>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</si>
  <si>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</si>
  <si>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</si>
  <si>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</si>
  <si>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</si>
  <si>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</si>
  <si>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</si>
  <si>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</si>
  <si>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</si>
  <si>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</si>
  <si>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</si>
  <si>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</si>
  <si>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</si>
  <si>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</si>
  <si>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</si>
  <si>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</si>
  <si>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</si>
  <si>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</si>
  <si>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</si>
  <si>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</si>
  <si>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</si>
  <si>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</si>
  <si>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</si>
  <si>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</si>
  <si>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</si>
  <si>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</si>
  <si>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</si>
  <si>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</si>
  <si>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</si>
  <si>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</si>
  <si>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</si>
  <si>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</si>
  <si>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</si>
  <si>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</si>
  <si>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</si>
  <si>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</si>
  <si>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</si>
  <si>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</si>
  <si>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</si>
  <si>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</si>
  <si>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</si>
  <si>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</si>
  <si>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</si>
  <si>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</si>
  <si>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</si>
  <si>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</si>
  <si>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</si>
  <si>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</si>
  <si>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</si>
  <si>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</si>
  <si>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</si>
  <si>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</si>
  <si>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</si>
  <si>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</si>
  <si>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</si>
  <si>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</si>
  <si>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</si>
  <si>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</si>
  <si>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</si>
  <si>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</si>
  <si>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</si>
  <si>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</si>
  <si>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</si>
  <si>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</si>
  <si>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</si>
  <si>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</si>
  <si>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</si>
  <si>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</si>
  <si>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</si>
  <si>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</si>
  <si>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</si>
  <si>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</si>
  <si>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</si>
  <si>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</si>
  <si>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</si>
  <si>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</si>
  <si>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</si>
  <si>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</si>
  <si>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</si>
  <si>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</si>
  <si>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</si>
  <si>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</si>
  <si>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</si>
  <si>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</si>
  <si>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</si>
  <si>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</si>
  <si>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</si>
  <si>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</si>
  <si>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</si>
  <si>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</si>
  <si>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</si>
  <si>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</si>
  <si>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</si>
  <si>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</si>
  <si>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</si>
  <si>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</si>
  <si>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</si>
  <si>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</si>
  <si>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</si>
  <si>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</si>
  <si>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</si>
  <si>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</si>
  <si>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</si>
  <si>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</si>
  <si>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</si>
  <si>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</si>
  <si>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</si>
  <si>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</si>
  <si>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</si>
  <si>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</si>
  <si>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</si>
  <si>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</si>
  <si>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</si>
  <si>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</si>
  <si>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</si>
  <si>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</si>
  <si>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</si>
  <si>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</si>
  <si>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</si>
  <si>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</si>
  <si>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</si>
  <si>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</si>
  <si>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</si>
  <si>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</si>
  <si>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</si>
  <si>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</si>
  <si>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</si>
  <si>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</si>
  <si>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</si>
  <si>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</si>
  <si>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</si>
  <si>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</si>
  <si>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</si>
  <si>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</si>
  <si>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</si>
  <si>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</si>
  <si>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</si>
  <si>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</si>
  <si>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</si>
  <si>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</si>
  <si>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</si>
  <si>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</si>
  <si>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</si>
  <si>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</si>
  <si>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</si>
  <si>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</si>
  <si>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</si>
  <si>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</si>
  <si>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</si>
  <si>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</si>
  <si>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</si>
  <si>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</si>
  <si>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</si>
  <si>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</si>
  <si>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</si>
  <si>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</si>
  <si>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</si>
  <si>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</si>
  <si>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</si>
  <si>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</si>
  <si>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</si>
  <si>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</si>
  <si>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</si>
  <si>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</si>
  <si>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</si>
  <si>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</si>
  <si>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</si>
  <si>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</si>
  <si>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</si>
  <si>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</si>
  <si>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</si>
  <si>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</si>
  <si>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</si>
  <si>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</si>
  <si>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</si>
  <si>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</si>
  <si>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</si>
  <si>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</si>
  <si>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</si>
  <si>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</si>
  <si>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</si>
  <si>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</si>
  <si>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</si>
  <si>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</si>
  <si>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</si>
  <si>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</si>
  <si>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</si>
  <si>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</si>
  <si>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</si>
  <si>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</si>
  <si>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</si>
  <si>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</si>
  <si>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</si>
  <si>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</si>
  <si>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</si>
  <si>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</si>
  <si>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</si>
  <si>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</si>
  <si>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</si>
  <si>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</si>
  <si>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</si>
  <si>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</si>
  <si>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</si>
  <si>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</si>
  <si>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</si>
  <si>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</si>
  <si>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</si>
  <si>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</si>
  <si>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</si>
  <si>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</si>
  <si>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</si>
  <si>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</si>
  <si>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</si>
  <si>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</si>
  <si>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</si>
  <si>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</si>
  <si>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</si>
  <si>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</si>
  <si>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</si>
  <si>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</si>
  <si>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</si>
  <si>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</si>
  <si>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</si>
  <si>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</si>
  <si>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</si>
  <si>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</si>
  <si>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</si>
  <si>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</si>
  <si>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</si>
  <si>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</si>
  <si>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</si>
  <si>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</si>
  <si>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</si>
  <si>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</si>
  <si>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</si>
  <si>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</si>
  <si>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</si>
  <si>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</si>
  <si>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</si>
  <si>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</si>
  <si>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</si>
  <si>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</si>
  <si>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</si>
  <si>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</si>
  <si>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</si>
  <si>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</si>
  <si>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</si>
  <si>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</si>
  <si>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</si>
  <si>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</si>
  <si>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</si>
  <si>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</si>
  <si>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</si>
  <si>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</si>
  <si>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</si>
  <si>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</si>
  <si>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</si>
  <si>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</si>
  <si>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</si>
  <si>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</si>
  <si>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</si>
  <si>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</si>
  <si>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</si>
  <si>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</si>
  <si>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</si>
  <si>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</si>
  <si>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</si>
  <si>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</si>
  <si>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</si>
  <si>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</si>
  <si>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</si>
  <si>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</si>
  <si>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</si>
  <si>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</si>
  <si>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</si>
  <si>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</si>
  <si>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</si>
  <si>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</si>
  <si>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</si>
  <si>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</si>
  <si>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</si>
  <si>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</si>
  <si>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</si>
  <si>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</si>
  <si>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</si>
  <si>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</si>
  <si>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</si>
  <si>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</si>
  <si>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</si>
  <si>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</si>
  <si>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</si>
  <si>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</si>
  <si>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</si>
  <si>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</si>
  <si>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</si>
  <si>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</si>
  <si>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</si>
  <si>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</si>
  <si>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</si>
  <si>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</si>
  <si>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</si>
  <si>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</si>
  <si>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</si>
  <si>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</si>
  <si>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</si>
  <si>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</si>
  <si>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</si>
  <si>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</si>
  <si>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</si>
  <si>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</si>
  <si>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</si>
  <si>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</si>
  <si>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</si>
  <si>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</si>
  <si>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</si>
  <si>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</si>
  <si>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</si>
  <si>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</si>
  <si>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</si>
  <si>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</si>
  <si>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</si>
  <si>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</si>
  <si>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</si>
  <si>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</si>
  <si>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</si>
  <si>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</si>
  <si>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</si>
  <si>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</si>
  <si>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</si>
  <si>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</si>
  <si>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</si>
  <si>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</si>
  <si>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</si>
  <si>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</si>
  <si>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</si>
  <si>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</si>
  <si>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</si>
  <si>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</si>
  <si>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</si>
  <si>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</si>
  <si>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</si>
  <si>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</si>
  <si>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</si>
  <si>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</si>
  <si>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</si>
  <si>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</si>
  <si>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</si>
  <si>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</si>
  <si>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</si>
  <si>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</si>
  <si>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</si>
  <si>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</si>
  <si>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</si>
  <si>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</si>
  <si>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</si>
  <si>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</si>
  <si>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</si>
  <si>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</si>
  <si>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</si>
  <si>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</si>
  <si>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</si>
  <si>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</si>
  <si>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</si>
  <si>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</si>
  <si>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</si>
  <si>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</si>
  <si>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</si>
  <si>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</si>
  <si>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</si>
  <si>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</si>
  <si>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</si>
  <si>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</si>
  <si>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</si>
  <si>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</si>
  <si>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</si>
  <si>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</si>
  <si>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</si>
  <si>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</si>
  <si>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</si>
  <si>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</si>
  <si>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</si>
  <si>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</si>
  <si>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</si>
  <si>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</si>
  <si>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</si>
  <si>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</si>
  <si>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</si>
  <si>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</si>
  <si>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</si>
  <si>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</si>
  <si>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</si>
  <si>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</si>
  <si>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</si>
  <si>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</si>
  <si>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</si>
  <si>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</si>
  <si>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</si>
  <si>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</si>
  <si>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</si>
  <si>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</si>
  <si>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</si>
  <si>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</si>
  <si>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</si>
  <si>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</si>
  <si>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</si>
  <si>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</si>
  <si>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</si>
  <si>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</si>
  <si>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</si>
  <si>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</si>
  <si>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</si>
  <si>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</si>
  <si>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</si>
  <si>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</si>
  <si>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</si>
  <si>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</si>
  <si>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</si>
  <si>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</si>
  <si>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</si>
  <si>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</si>
  <si>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</si>
  <si>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</si>
  <si>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</si>
  <si>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</si>
  <si>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</si>
  <si>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</si>
  <si>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</si>
  <si>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</si>
  <si>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</si>
  <si>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</si>
  <si>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</si>
  <si>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</si>
  <si>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</si>
  <si>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</si>
  <si>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</si>
  <si>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</si>
  <si>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</si>
  <si>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</si>
  <si>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</si>
  <si>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</si>
  <si>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</si>
  <si>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</si>
  <si>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</si>
  <si>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</si>
  <si>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</si>
  <si>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</si>
  <si>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</si>
  <si>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</si>
  <si>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</si>
  <si>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</si>
  <si>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</si>
  <si>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</si>
  <si>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</si>
  <si>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</si>
  <si>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</si>
  <si>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</si>
  <si>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</si>
  <si>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</si>
  <si>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</si>
  <si>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</si>
  <si>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</si>
  <si>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</si>
  <si>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</si>
  <si>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</si>
  <si>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</si>
  <si>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</si>
  <si>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</si>
  <si>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</si>
  <si>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</si>
  <si>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</si>
  <si>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</si>
  <si>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</si>
  <si>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</si>
  <si>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</si>
  <si>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</si>
  <si>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</si>
  <si>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</si>
  <si>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</si>
  <si>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</si>
  <si>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</si>
  <si>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</si>
  <si>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</si>
  <si>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</si>
  <si>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</si>
  <si>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</si>
  <si>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</si>
  <si>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</si>
  <si>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</si>
  <si>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</si>
  <si>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</si>
  <si>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</si>
  <si>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</si>
  <si>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</si>
  <si>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</si>
  <si>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</si>
  <si>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</si>
  <si>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</si>
  <si>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</si>
  <si>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</si>
  <si>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</si>
  <si>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</si>
  <si>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</si>
  <si>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</si>
  <si>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</si>
  <si>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</si>
  <si>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</si>
  <si>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</si>
  <si>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</si>
  <si>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</si>
  <si>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</si>
  <si>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</si>
  <si>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</si>
  <si>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</si>
  <si>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</si>
  <si>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</si>
  <si>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</si>
  <si>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</si>
  <si>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</si>
  <si>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</si>
  <si>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</si>
  <si>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</si>
  <si>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</si>
  <si>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</si>
  <si>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</si>
  <si>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</si>
  <si>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</si>
  <si>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</si>
  <si>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</si>
  <si>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</si>
  <si>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</si>
  <si>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</si>
  <si>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</si>
  <si>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</si>
  <si>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</si>
  <si>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</si>
  <si>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</si>
  <si>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</si>
  <si>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</si>
  <si>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</si>
  <si>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</si>
  <si>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</si>
  <si>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</si>
  <si>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</si>
  <si>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</si>
  <si>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</si>
  <si>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</si>
  <si>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</si>
  <si>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</si>
  <si>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</si>
  <si>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</si>
  <si>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</si>
  <si>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</si>
  <si>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</si>
  <si>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</si>
  <si>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</si>
  <si>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</si>
  <si>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</si>
  <si>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</si>
  <si>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</si>
  <si>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</si>
  <si>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</si>
  <si>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</si>
  <si>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</si>
  <si>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</si>
  <si>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</si>
  <si>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</si>
  <si>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</si>
  <si>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</si>
  <si>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</si>
  <si>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</si>
  <si>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</si>
  <si>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</si>
  <si>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</si>
  <si>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</si>
  <si>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</si>
  <si>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</si>
  <si>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</si>
  <si>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</si>
  <si>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</si>
  <si>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</si>
  <si>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</si>
  <si>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</si>
  <si>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</si>
  <si>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</si>
  <si>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</si>
  <si>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</si>
  <si>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</si>
  <si>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</si>
  <si>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</si>
  <si>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</si>
  <si>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</si>
  <si>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</si>
  <si>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</si>
  <si>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</si>
  <si>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</si>
  <si>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</si>
  <si>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</si>
  <si>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</si>
  <si>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</si>
  <si>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</si>
  <si>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</si>
  <si>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</si>
  <si>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</si>
  <si>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</si>
  <si>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</si>
  <si>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</si>
  <si>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</si>
  <si>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</si>
  <si>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</si>
  <si>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</si>
  <si>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</si>
  <si>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</si>
  <si>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</si>
  <si>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</si>
  <si>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</si>
  <si>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</si>
  <si>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</si>
  <si>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</si>
  <si>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</si>
  <si>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</si>
  <si>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</si>
  <si>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</si>
  <si>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</si>
  <si>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</si>
  <si>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</si>
  <si>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</si>
  <si>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</si>
  <si>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</si>
  <si>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</si>
  <si>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</si>
  <si>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</si>
  <si>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</si>
  <si>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</si>
  <si>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</si>
  <si>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</si>
  <si>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</si>
  <si>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</si>
  <si>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</si>
  <si>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</si>
  <si>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</si>
  <si>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</si>
  <si>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</si>
  <si>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</si>
  <si>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</si>
  <si>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</si>
  <si>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</si>
  <si>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</si>
  <si>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</si>
  <si>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</si>
  <si>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</si>
  <si>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</si>
  <si>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</si>
  <si>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</si>
  <si>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</si>
  <si>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</si>
  <si>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</si>
  <si>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</si>
  <si>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</si>
  <si>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</si>
  <si>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</si>
  <si>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</si>
  <si>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</si>
  <si>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</si>
  <si>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</si>
  <si>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</si>
  <si>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</si>
  <si>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</si>
  <si>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</si>
  <si>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</si>
  <si>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</si>
  <si>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</si>
  <si>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</si>
  <si>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</si>
  <si>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</si>
  <si>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</si>
  <si>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</si>
  <si>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</si>
  <si>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</si>
  <si>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</si>
  <si>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</si>
  <si>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</si>
  <si>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</si>
  <si>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</si>
  <si>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</si>
  <si>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</si>
  <si>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</si>
  <si>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</si>
  <si>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</si>
  <si>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</si>
  <si>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</si>
  <si>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</si>
  <si>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</si>
  <si>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</si>
  <si>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</si>
  <si>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</si>
  <si>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</si>
  <si>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</si>
  <si>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</si>
  <si>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</si>
  <si>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</si>
  <si>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</si>
  <si>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</si>
  <si>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</si>
  <si>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</si>
  <si>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</si>
  <si>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</si>
  <si>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</si>
  <si>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</si>
  <si>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</si>
  <si>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</si>
  <si>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</si>
  <si>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</si>
  <si>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</si>
  <si>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</si>
  <si>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</si>
  <si>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</si>
  <si>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</si>
  <si>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</si>
  <si>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</si>
  <si>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</si>
  <si>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</si>
  <si>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</si>
  <si>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</si>
  <si>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</si>
  <si>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</si>
  <si>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</si>
  <si>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</si>
  <si>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</si>
  <si>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</si>
  <si>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</si>
  <si>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</si>
  <si>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</si>
  <si>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</si>
  <si>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</si>
  <si>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</si>
  <si>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</si>
  <si>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</si>
  <si>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</si>
  <si>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</si>
  <si>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</si>
  <si>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</si>
  <si>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</si>
  <si>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</si>
  <si>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</si>
  <si>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</si>
  <si>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</si>
  <si>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</si>
  <si>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</si>
  <si>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</si>
  <si>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</si>
  <si>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</si>
  <si>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</si>
  <si>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</si>
  <si>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</si>
  <si>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</si>
  <si>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</si>
  <si>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</si>
  <si>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</si>
  <si>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</si>
  <si>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</si>
  <si>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</si>
  <si>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</si>
  <si>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</si>
  <si>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</si>
  <si>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</si>
  <si>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</si>
  <si>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</si>
  <si>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</si>
  <si>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</si>
  <si>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</si>
  <si>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</si>
  <si>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</si>
  <si>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</si>
  <si>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</si>
  <si>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</si>
  <si>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</si>
  <si>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</si>
  <si>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</si>
  <si>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</si>
  <si>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</si>
  <si>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</si>
  <si>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</si>
  <si>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</si>
  <si>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</si>
  <si>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</si>
  <si>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</si>
  <si>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</si>
  <si>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</si>
  <si>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</si>
  <si>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</si>
  <si>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</si>
  <si>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</si>
  <si>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</si>
  <si>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</si>
  <si>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</si>
  <si>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</si>
  <si>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</si>
  <si>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</si>
  <si>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</si>
  <si>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</si>
  <si>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</si>
  <si>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</si>
  <si>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</si>
  <si>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</si>
  <si>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</si>
  <si>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</si>
  <si>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</si>
  <si>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</si>
  <si>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</si>
  <si>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</si>
  <si>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</si>
  <si>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</si>
  <si>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</si>
  <si>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</si>
  <si>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</si>
  <si>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</si>
  <si>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</si>
  <si>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</si>
  <si>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</si>
  <si>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</si>
  <si>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</si>
  <si>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</si>
  <si>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</si>
  <si>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</si>
  <si>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</si>
  <si>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</si>
  <si>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</si>
  <si>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</si>
  <si>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</si>
  <si>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</si>
  <si>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</si>
  <si>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</si>
  <si>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</si>
  <si>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</si>
  <si>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</si>
  <si>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</si>
  <si>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</si>
  <si>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</si>
  <si>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</si>
  <si>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</si>
  <si>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</si>
  <si>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</si>
  <si>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</si>
  <si>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</si>
  <si>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</si>
  <si>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</si>
  <si>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</si>
  <si>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</si>
  <si>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</si>
  <si>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</si>
  <si>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</si>
  <si>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</si>
  <si>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</si>
  <si>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</si>
  <si>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</si>
  <si>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</si>
  <si>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</si>
  <si>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</si>
  <si>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</si>
  <si>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</si>
  <si>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</si>
  <si>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</si>
  <si>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</si>
  <si>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</si>
  <si>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</si>
  <si>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</si>
  <si>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</si>
  <si>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</si>
  <si>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</si>
  <si>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</si>
  <si>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</si>
  <si>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</si>
  <si>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</si>
  <si>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</si>
  <si>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</si>
  <si>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</si>
  <si>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</si>
  <si>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</si>
  <si>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</si>
  <si>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</si>
  <si>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</si>
  <si>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</si>
  <si>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</si>
  <si>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</si>
  <si>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</si>
  <si>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</si>
  <si>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</si>
  <si>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</si>
  <si>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</si>
  <si>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</si>
  <si>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</si>
  <si>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</si>
  <si>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</si>
  <si>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</si>
  <si>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</si>
  <si>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</si>
  <si>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</si>
  <si>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</si>
  <si>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</si>
  <si>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</si>
  <si>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</si>
  <si>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</si>
  <si>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</si>
  <si>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</si>
  <si>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</si>
  <si>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</si>
  <si>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</si>
  <si>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</si>
  <si>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</si>
  <si>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</si>
  <si>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</si>
  <si>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</si>
  <si>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</si>
  <si>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</si>
  <si>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</si>
  <si>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</si>
  <si>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</si>
  <si>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</si>
  <si>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</si>
  <si>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</si>
  <si>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</si>
  <si>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</si>
  <si>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</si>
  <si>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</si>
  <si>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</si>
  <si>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</si>
  <si>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</si>
  <si>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</si>
  <si>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</si>
  <si>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</si>
  <si>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</si>
  <si>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</si>
  <si>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</si>
  <si>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</si>
  <si>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</si>
  <si>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</si>
  <si>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</si>
  <si>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</si>
  <si>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</si>
  <si>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</si>
  <si>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</si>
  <si>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</si>
  <si>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</si>
  <si>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</si>
  <si>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</si>
  <si>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</si>
  <si>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</si>
  <si>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</si>
  <si>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</si>
  <si>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</si>
  <si>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</si>
  <si>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</si>
  <si>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</si>
  <si>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</si>
  <si>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</si>
  <si>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</si>
  <si>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</si>
  <si>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</si>
  <si>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</si>
  <si>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</si>
  <si>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</si>
  <si>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</si>
  <si>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</si>
  <si>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</si>
  <si>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</si>
  <si>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</si>
  <si>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</si>
  <si>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</si>
  <si>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</si>
  <si>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</si>
  <si>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</si>
  <si>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</si>
  <si>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</si>
  <si>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</si>
  <si>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</si>
  <si>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</si>
  <si>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</si>
  <si>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</si>
  <si>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</si>
  <si>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</si>
  <si>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</si>
  <si>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</si>
  <si>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</si>
  <si>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</si>
  <si>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</si>
  <si>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</si>
  <si>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</si>
  <si>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</si>
  <si>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</si>
  <si>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</si>
  <si>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</si>
  <si>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</si>
  <si>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</si>
  <si>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</si>
  <si>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</si>
  <si>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</si>
  <si>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</si>
  <si>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</si>
  <si>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</si>
  <si>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</si>
  <si>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</si>
  <si>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</si>
  <si>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</si>
  <si>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</si>
  <si>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</si>
  <si>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</si>
  <si>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</si>
  <si>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</si>
  <si>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</si>
  <si>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</si>
  <si>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</si>
  <si>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</si>
  <si>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</si>
  <si>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</si>
  <si>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</si>
  <si>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</si>
  <si>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</si>
  <si>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</si>
  <si>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</si>
  <si>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</si>
  <si>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</si>
  <si>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</si>
  <si>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</si>
  <si>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</si>
  <si>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</si>
  <si>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</si>
  <si>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</si>
  <si>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</si>
  <si>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</si>
  <si>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</si>
  <si>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</si>
  <si>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</si>
  <si>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</si>
  <si>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</si>
  <si>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</si>
  <si>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</si>
  <si>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</si>
  <si>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</si>
  <si>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</si>
  <si>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</si>
  <si>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</si>
  <si>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</si>
  <si>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</si>
  <si>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</si>
  <si>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</si>
  <si>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</si>
  <si>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</si>
  <si>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</si>
  <si>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</si>
  <si>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</si>
  <si>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</si>
  <si>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</si>
  <si>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</si>
  <si>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</si>
  <si>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</si>
  <si>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</si>
  <si>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</si>
  <si>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</si>
  <si>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</si>
  <si>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</si>
  <si>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</si>
  <si>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</si>
  <si>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</si>
  <si>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</si>
  <si>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</si>
  <si>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</si>
  <si>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</si>
  <si>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</si>
  <si>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</si>
  <si>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</si>
  <si>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</si>
  <si>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</si>
  <si>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</si>
  <si>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</si>
  <si>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</si>
  <si>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</si>
  <si>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</si>
  <si>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</si>
  <si>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</si>
  <si>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</si>
  <si>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</si>
  <si>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</si>
  <si>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</si>
  <si>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</si>
  <si>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</si>
  <si>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</si>
  <si>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</si>
  <si>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</si>
  <si>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</si>
  <si>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</si>
  <si>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</si>
  <si>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</si>
  <si>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</si>
  <si>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</si>
  <si>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</si>
  <si>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</si>
  <si>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</si>
  <si>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</si>
  <si>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</si>
  <si>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</si>
  <si>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</si>
  <si>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</si>
  <si>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</si>
  <si>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</si>
  <si>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</si>
  <si>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</si>
  <si>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</si>
  <si>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</si>
  <si>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</si>
  <si>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</si>
  <si>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</si>
  <si>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</si>
  <si>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</si>
  <si>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</si>
  <si>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</si>
  <si>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</si>
  <si>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</si>
  <si>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</si>
  <si>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</si>
  <si>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</si>
  <si>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</si>
  <si>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</si>
  <si>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</si>
  <si>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</si>
  <si>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</si>
  <si>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</si>
  <si>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</si>
  <si>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</si>
  <si>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</si>
  <si>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</si>
  <si>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</si>
  <si>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</si>
  <si>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</si>
  <si>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</si>
  <si>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</si>
  <si>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</si>
  <si>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</si>
  <si>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</si>
  <si>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</si>
  <si>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</si>
  <si>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</si>
  <si>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</si>
  <si>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</si>
  <si>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</si>
  <si>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</si>
  <si>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</si>
  <si>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</si>
  <si>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</si>
  <si>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</si>
  <si>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</si>
  <si>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</si>
  <si>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</si>
  <si>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</si>
  <si>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</si>
  <si>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</si>
  <si>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</si>
  <si>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</si>
  <si>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</si>
  <si>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</si>
  <si>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</si>
  <si>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</si>
  <si>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</si>
  <si>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</si>
  <si>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</si>
  <si>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</si>
  <si>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</si>
  <si>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</si>
  <si>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</si>
  <si>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</si>
  <si>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</si>
  <si>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</si>
  <si>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</si>
  <si>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</si>
  <si>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</si>
  <si>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</si>
  <si>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</si>
  <si>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</si>
  <si>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</si>
  <si>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</si>
  <si>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</si>
  <si>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</si>
  <si>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</si>
  <si>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</si>
  <si>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</si>
  <si>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</si>
  <si>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</si>
  <si>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</si>
  <si>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</si>
  <si>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</si>
  <si>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</si>
  <si>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</si>
  <si>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</si>
  <si>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</si>
  <si>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</si>
  <si>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</si>
  <si>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</si>
  <si>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</si>
  <si>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</si>
  <si>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</si>
  <si>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</si>
  <si>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</si>
  <si>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</si>
  <si>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</si>
  <si>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</si>
  <si>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</si>
  <si>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</si>
  <si>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</si>
  <si>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</si>
  <si>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</si>
  <si>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</si>
  <si>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</si>
  <si>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</si>
  <si>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</si>
  <si>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</si>
  <si>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</si>
  <si>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</si>
  <si>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</si>
  <si>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</si>
  <si>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</si>
  <si>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</si>
  <si>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</si>
  <si>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</si>
  <si>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</si>
  <si>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</si>
  <si>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</si>
  <si>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</si>
  <si>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</si>
  <si>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</si>
  <si>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</si>
  <si>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</si>
  <si>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</si>
  <si>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</si>
  <si>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</si>
  <si>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</si>
  <si>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</si>
  <si>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</si>
  <si>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</si>
  <si>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</si>
  <si>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</si>
  <si>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</si>
  <si>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</si>
  <si>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</si>
  <si>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</si>
  <si>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</si>
  <si>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</si>
  <si>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</si>
  <si>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</si>
  <si>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</si>
  <si>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</si>
  <si>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</si>
  <si>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</si>
  <si>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</si>
  <si>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</si>
  <si>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</si>
  <si>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</si>
  <si>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</si>
  <si>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</si>
  <si>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</si>
  <si>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</si>
  <si>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</si>
  <si>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</si>
  <si>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</si>
  <si>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</si>
  <si>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</si>
  <si>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</si>
  <si>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</si>
  <si>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</si>
  <si>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</si>
  <si>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</si>
  <si>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</si>
  <si>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</si>
  <si>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</si>
  <si>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</si>
  <si>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</si>
  <si>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</si>
  <si>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</si>
  <si>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</si>
  <si>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</si>
  <si>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</si>
  <si>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</si>
  <si>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</si>
  <si>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</si>
  <si>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</si>
  <si>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</si>
  <si>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</si>
  <si>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</si>
  <si>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</si>
  <si>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</si>
  <si>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</si>
  <si>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</si>
  <si>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</si>
  <si>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</si>
  <si>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</si>
  <si>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</si>
  <si>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</si>
  <si>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</si>
  <si>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</si>
  <si>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</si>
  <si>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</si>
  <si>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</si>
  <si>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</si>
  <si>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</si>
  <si>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</si>
  <si>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</si>
  <si>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</si>
  <si>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</si>
  <si>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</si>
  <si>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</si>
  <si>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</si>
  <si>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</si>
  <si>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</si>
  <si>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</si>
  <si>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</si>
  <si>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</si>
  <si>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</si>
  <si>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</si>
  <si>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</si>
  <si>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</si>
  <si>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</si>
  <si>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</si>
  <si>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</si>
  <si>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</si>
  <si>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</si>
  <si>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</si>
  <si>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</si>
  <si>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</si>
  <si>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</si>
  <si>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</si>
  <si>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</si>
  <si>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</si>
  <si>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</si>
  <si>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</si>
  <si>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</si>
  <si>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</si>
  <si>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</si>
  <si>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</si>
  <si>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</si>
  <si>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</si>
  <si>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</si>
  <si>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</si>
  <si>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</si>
  <si>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</si>
  <si>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</si>
  <si>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</si>
  <si>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</si>
  <si>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</si>
  <si>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</si>
  <si>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</si>
  <si>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</si>
  <si>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</si>
  <si>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</si>
  <si>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</si>
  <si>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</si>
  <si>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</si>
  <si>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</si>
  <si>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</si>
  <si>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</si>
  <si>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</si>
  <si>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</si>
  <si>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</si>
  <si>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</si>
  <si>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</si>
  <si>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</si>
  <si>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</si>
  <si>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</si>
  <si>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</si>
  <si>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</si>
  <si>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</si>
  <si>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</si>
  <si>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</si>
  <si>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</si>
  <si>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</si>
  <si>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</si>
  <si>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</si>
  <si>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</si>
  <si>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</si>
  <si>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</si>
  <si>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</si>
  <si>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</si>
  <si>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</si>
  <si>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</si>
  <si>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</si>
  <si>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</si>
  <si>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</si>
  <si>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</si>
  <si>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</si>
  <si>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</si>
  <si>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</si>
  <si>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</si>
  <si>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</si>
  <si>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</si>
  <si>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</si>
  <si>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</si>
  <si>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</si>
  <si>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</si>
  <si>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</si>
  <si>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</si>
  <si>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</si>
  <si>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</si>
  <si>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</si>
  <si>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</si>
  <si>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</si>
  <si>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</si>
  <si>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</si>
  <si>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</si>
  <si>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</si>
  <si>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</si>
  <si>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</si>
  <si>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</si>
  <si>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</si>
  <si>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</si>
  <si>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</si>
  <si>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</si>
  <si>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</si>
  <si>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</si>
  <si>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</si>
  <si>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</si>
  <si>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</si>
  <si>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</si>
  <si>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</si>
  <si>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</si>
  <si>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</si>
  <si>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</si>
  <si>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</si>
  <si>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</si>
  <si>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</si>
  <si>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</si>
  <si>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</si>
  <si>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</si>
  <si>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</si>
  <si>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</si>
  <si>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</si>
  <si>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</si>
  <si>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</si>
  <si>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</si>
  <si>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</si>
  <si>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</si>
  <si>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</si>
  <si>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</si>
  <si>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</si>
  <si>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</si>
  <si>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</si>
  <si>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</si>
  <si>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</si>
  <si>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</si>
  <si>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</si>
  <si>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</si>
  <si>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</si>
  <si>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</si>
  <si>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</si>
  <si>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</si>
  <si>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</si>
  <si>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</si>
  <si>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</si>
  <si>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</si>
  <si>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</si>
  <si>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</si>
  <si>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</si>
  <si>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</si>
  <si>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</si>
  <si>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</si>
  <si>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</si>
  <si>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</si>
  <si>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</si>
  <si>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</si>
  <si>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</si>
  <si>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</si>
  <si>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</si>
  <si>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</si>
  <si>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</si>
  <si>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</si>
  <si>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</si>
  <si>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</si>
  <si>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</si>
  <si>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</si>
  <si>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</si>
  <si>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</si>
  <si>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</si>
  <si>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</si>
  <si>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</si>
  <si>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</si>
  <si>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</si>
  <si>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</si>
  <si>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</si>
  <si>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</si>
  <si>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</si>
  <si>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</si>
  <si>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</si>
  <si>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</si>
  <si>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</si>
  <si>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</si>
  <si>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</si>
  <si>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</si>
  <si>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</si>
  <si>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</si>
  <si>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</si>
  <si>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</si>
  <si>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</si>
  <si>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</si>
  <si>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</si>
  <si>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</si>
  <si>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</si>
  <si>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</si>
  <si>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</si>
  <si>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</si>
  <si>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</si>
  <si>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</si>
  <si>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</si>
  <si>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</si>
  <si>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</si>
  <si>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</si>
  <si>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</si>
  <si>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</si>
  <si>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</si>
  <si>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</si>
  <si>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</si>
  <si>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</si>
  <si>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</si>
  <si>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</si>
  <si>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</si>
  <si>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</si>
  <si>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</si>
  <si>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</si>
  <si>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</si>
  <si>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</si>
  <si>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</si>
  <si>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</si>
  <si>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</si>
  <si>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</si>
  <si>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</si>
  <si>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</si>
  <si>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</si>
  <si>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</si>
  <si>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</si>
  <si>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</si>
  <si>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</si>
  <si>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</si>
  <si>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</si>
  <si>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</si>
  <si>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</si>
  <si>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</si>
  <si>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</si>
  <si>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</si>
  <si>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</si>
  <si>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</si>
  <si>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</si>
  <si>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</si>
  <si>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</si>
  <si>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</si>
  <si>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</si>
  <si>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</si>
  <si>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</si>
  <si>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</si>
  <si>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</si>
  <si>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</si>
  <si>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</si>
  <si>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</si>
  <si>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</si>
  <si>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</si>
  <si>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</si>
  <si>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</si>
  <si>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</si>
  <si>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</si>
  <si>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</si>
  <si>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</si>
  <si>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</si>
  <si>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</si>
  <si>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</si>
  <si>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</si>
  <si>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</si>
  <si>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</si>
  <si>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</si>
  <si>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</si>
  <si>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</si>
  <si>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</si>
  <si>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</si>
  <si>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</si>
  <si>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</si>
  <si>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</si>
  <si>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</si>
  <si>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</si>
  <si>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</si>
  <si>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</si>
  <si>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</si>
  <si>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</si>
  <si>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</si>
  <si>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</si>
  <si>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</si>
  <si>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</si>
  <si>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</si>
  <si>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</si>
  <si>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</si>
  <si>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</si>
  <si>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</si>
  <si>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</si>
  <si>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</si>
  <si>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</si>
  <si>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</si>
  <si>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</si>
  <si>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</si>
  <si>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</si>
  <si>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</si>
  <si>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</si>
  <si>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</si>
  <si>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</si>
  <si>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</si>
  <si>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</si>
  <si>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</si>
  <si>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</si>
  <si>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</si>
  <si>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</si>
  <si>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</si>
  <si>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</si>
  <si>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</si>
  <si>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</si>
  <si>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</si>
  <si>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</si>
  <si>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</si>
  <si>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</si>
  <si>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</si>
  <si>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</si>
  <si>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</si>
  <si>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</si>
  <si>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</si>
  <si>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</si>
  <si>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</si>
  <si>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</si>
  <si>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</si>
  <si>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</si>
  <si>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</si>
  <si>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</si>
  <si>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</si>
  <si>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</si>
  <si>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</si>
  <si>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</si>
  <si>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</si>
  <si>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</si>
  <si>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</si>
  <si>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</si>
  <si>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</si>
  <si>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</si>
  <si>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</si>
  <si>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</si>
  <si>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</si>
  <si>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</si>
  <si>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</si>
  <si>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</si>
  <si>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</si>
  <si>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</si>
  <si>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</si>
  <si>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</si>
  <si>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</si>
  <si>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</si>
  <si>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</si>
  <si>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</si>
  <si>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</si>
  <si>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</si>
  <si>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</si>
  <si>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</si>
  <si>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</si>
  <si>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</si>
  <si>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</si>
  <si>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</si>
  <si>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</si>
  <si>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</si>
  <si>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</si>
  <si>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</si>
  <si>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</si>
  <si>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</si>
  <si>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</si>
  <si>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</si>
  <si>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</si>
  <si>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</si>
  <si>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</si>
  <si>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</si>
  <si>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</si>
  <si>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</si>
  <si>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</si>
  <si>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</si>
  <si>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</si>
  <si>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</si>
  <si>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</si>
  <si>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</si>
  <si>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</si>
  <si>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</si>
  <si>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</si>
  <si>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</si>
  <si>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</si>
  <si>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</si>
  <si>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</si>
  <si>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</si>
  <si>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</si>
  <si>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</si>
  <si>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</si>
  <si>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</si>
  <si>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</si>
  <si>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</si>
  <si>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</si>
  <si>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</si>
  <si>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</si>
  <si>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</si>
  <si>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</si>
  <si>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</si>
  <si>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</si>
  <si>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</si>
  <si>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</si>
  <si>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</si>
  <si>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</si>
  <si>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</si>
  <si>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</si>
  <si>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</si>
  <si>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</si>
  <si>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</si>
  <si>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</si>
  <si>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</si>
  <si>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</si>
  <si>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</si>
  <si>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</si>
  <si>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</si>
  <si>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</si>
  <si>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</si>
  <si>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</si>
  <si>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</si>
  <si>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</si>
  <si>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</si>
  <si>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</si>
  <si>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</si>
  <si>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</si>
  <si>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</si>
  <si>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</si>
  <si>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</si>
  <si>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</si>
  <si>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</si>
  <si>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</si>
  <si>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</si>
  <si>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</si>
  <si>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</si>
  <si>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</si>
  <si>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</si>
  <si>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</si>
  <si>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</si>
  <si>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</si>
  <si>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</si>
  <si>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</si>
  <si>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</si>
  <si>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</si>
  <si>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</si>
  <si>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</si>
  <si>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</si>
  <si>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</si>
  <si>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</si>
  <si>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</si>
  <si>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</si>
  <si>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</si>
  <si>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</si>
  <si>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</si>
  <si>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</si>
  <si>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</si>
  <si>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</si>
  <si>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</si>
  <si>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</si>
  <si>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</si>
  <si>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</si>
  <si>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</si>
  <si>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</si>
  <si>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</si>
  <si>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</si>
  <si>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</si>
  <si>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</si>
  <si>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</si>
  <si>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</si>
  <si>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</si>
  <si>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</si>
  <si>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</si>
  <si>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</si>
  <si>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</si>
  <si>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</si>
  <si>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</si>
  <si>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</si>
  <si>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</si>
  <si>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</si>
  <si>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</si>
  <si>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</si>
  <si>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</si>
  <si>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</si>
  <si>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</si>
  <si>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</si>
  <si>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</si>
  <si>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</si>
  <si>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</si>
  <si>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</si>
  <si>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</si>
  <si>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</si>
  <si>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</si>
  <si>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</si>
  <si>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</si>
  <si>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</si>
  <si>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</si>
  <si>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</si>
  <si>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</si>
  <si>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</si>
  <si>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</si>
  <si>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</si>
  <si>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</si>
  <si>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</si>
  <si>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</si>
  <si>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</si>
  <si>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</si>
  <si>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</si>
  <si>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</si>
  <si>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</si>
  <si>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</si>
  <si>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</si>
  <si>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</si>
  <si>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</si>
  <si>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</si>
  <si>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</si>
  <si>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</si>
  <si>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</si>
  <si>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</si>
  <si>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</si>
  <si>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</si>
  <si>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</si>
  <si>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</si>
  <si>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</si>
  <si>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</si>
  <si>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</si>
  <si>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</si>
  <si>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</si>
  <si>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</si>
  <si>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</si>
  <si>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</si>
  <si>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</si>
  <si>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</si>
  <si>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</si>
  <si>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</si>
  <si>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</si>
  <si>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</si>
  <si>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</si>
  <si>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</si>
  <si>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</si>
  <si>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</si>
  <si>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</si>
  <si>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</si>
  <si>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</si>
  <si>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</si>
  <si>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</si>
  <si>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</si>
  <si>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</si>
  <si>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</si>
  <si>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</si>
  <si>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</si>
  <si>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</si>
  <si>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</si>
  <si>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</si>
  <si>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</si>
  <si>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</si>
  <si>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</si>
  <si>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</si>
  <si>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</si>
  <si>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</si>
  <si>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</si>
  <si>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</si>
  <si>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</si>
  <si>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</si>
  <si>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</si>
  <si>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</si>
  <si>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</si>
  <si>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</si>
  <si>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</si>
  <si>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</si>
  <si>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</si>
  <si>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</si>
  <si>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</si>
  <si>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</si>
  <si>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</si>
  <si>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</si>
  <si>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</si>
  <si>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</si>
  <si>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</si>
  <si>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</si>
  <si>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</si>
  <si>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</si>
  <si>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</si>
  <si>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</si>
  <si>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</si>
  <si>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</si>
  <si>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</si>
  <si>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</si>
  <si>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</si>
  <si>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</si>
  <si>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</si>
  <si>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</si>
  <si>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</si>
  <si>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</si>
  <si>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</si>
  <si>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</si>
  <si>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</si>
  <si>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</si>
  <si>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</si>
  <si>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</si>
  <si>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</si>
  <si>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</si>
  <si>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</si>
  <si>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</si>
  <si>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</si>
  <si>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</si>
  <si>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</si>
  <si>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</si>
  <si>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</si>
  <si>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</si>
  <si>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</si>
  <si>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</si>
  <si>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</si>
  <si>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</si>
  <si>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</si>
  <si>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</si>
  <si>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</si>
  <si>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</si>
  <si>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</si>
  <si>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</si>
  <si>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</si>
  <si>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</si>
  <si>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</si>
  <si>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</si>
  <si>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</si>
  <si>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</si>
  <si>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</si>
  <si>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</si>
  <si>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</si>
  <si>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</si>
  <si>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</si>
  <si>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</si>
  <si>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</si>
  <si>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</si>
  <si>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</si>
  <si>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</si>
  <si>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</si>
  <si>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</si>
  <si>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</si>
  <si>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</si>
  <si>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</si>
  <si>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</si>
  <si>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</si>
  <si>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</si>
  <si>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</si>
  <si>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</si>
  <si>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</si>
  <si>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</si>
  <si>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</si>
  <si>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</si>
  <si>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</si>
  <si>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</si>
  <si>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</si>
  <si>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</si>
  <si>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</si>
  <si>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</si>
  <si>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</si>
  <si>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</si>
  <si>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</si>
  <si>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</si>
  <si>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</si>
  <si>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</si>
  <si>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</si>
  <si>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</si>
  <si>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</si>
  <si>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</si>
  <si>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</si>
  <si>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</si>
  <si>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</si>
  <si>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</si>
  <si>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</si>
  <si>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</si>
  <si>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</si>
  <si>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</si>
  <si>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</si>
  <si>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</si>
  <si>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</si>
  <si>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</si>
  <si>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</si>
  <si>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</si>
  <si>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</si>
  <si>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</si>
  <si>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</si>
  <si>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</si>
  <si>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</si>
  <si>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</si>
  <si>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</si>
  <si>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</si>
  <si>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</si>
  <si>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</si>
  <si>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</si>
  <si>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</si>
  <si>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</si>
  <si>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</si>
  <si>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</si>
  <si>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</si>
  <si>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</si>
  <si>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</si>
  <si>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</si>
  <si>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</si>
  <si>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</si>
  <si>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</si>
  <si>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</si>
  <si>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</si>
  <si>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</si>
  <si>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</si>
  <si>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</si>
  <si>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</si>
  <si>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</si>
  <si>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</si>
  <si>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</si>
  <si>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</si>
  <si>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</si>
  <si>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</si>
  <si>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</si>
  <si>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</si>
  <si>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</si>
  <si>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</si>
  <si>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</si>
  <si>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</si>
  <si>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</si>
  <si>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</si>
  <si>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</si>
  <si>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</si>
  <si>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</si>
  <si>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</si>
  <si>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</si>
  <si>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</si>
  <si>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</si>
  <si>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</si>
  <si>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</si>
  <si>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</si>
  <si>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</si>
  <si>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</si>
  <si>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</si>
  <si>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</si>
  <si>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</si>
  <si>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</si>
  <si>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</si>
  <si>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</si>
  <si>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</si>
  <si>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</si>
  <si>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</si>
  <si>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</si>
  <si>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</si>
  <si>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</si>
  <si>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</si>
  <si>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</si>
  <si>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</si>
  <si>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</si>
  <si>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</si>
  <si>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</si>
  <si>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</si>
  <si>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</si>
  <si>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</si>
  <si>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</si>
  <si>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</si>
  <si>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</si>
  <si>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</si>
  <si>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</si>
  <si>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</si>
  <si>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</si>
  <si>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</si>
  <si>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</si>
  <si>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</si>
  <si>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</si>
  <si>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</si>
  <si>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</si>
  <si>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</si>
  <si>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</si>
  <si>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</si>
  <si>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</si>
  <si>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</si>
  <si>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</si>
  <si>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</si>
  <si>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</si>
  <si>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</si>
  <si>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</si>
  <si>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</si>
  <si>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</si>
  <si>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</si>
  <si>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</si>
  <si>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</si>
  <si>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</si>
  <si>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</si>
  <si>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</si>
  <si>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</si>
  <si>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</si>
  <si>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</si>
  <si>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</si>
  <si>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</si>
  <si>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</si>
  <si>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</si>
  <si>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</si>
  <si>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</si>
  <si>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</si>
  <si>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</si>
  <si>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</si>
  <si>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</si>
  <si>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</si>
  <si>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</si>
  <si>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</si>
  <si>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</si>
  <si>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</si>
  <si>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</si>
  <si>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</si>
  <si>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</si>
  <si>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</si>
  <si>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</si>
  <si>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</si>
  <si>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</si>
  <si>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</si>
  <si>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</si>
  <si>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</si>
  <si>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</si>
  <si>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</si>
  <si>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</si>
  <si>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</si>
  <si>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</si>
  <si>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</si>
  <si>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</si>
  <si>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</si>
  <si>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</si>
  <si>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</si>
  <si>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</si>
  <si>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</si>
  <si>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</si>
  <si>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</si>
  <si>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</si>
  <si>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</si>
  <si>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</si>
  <si>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</si>
  <si>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</si>
  <si>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</si>
  <si>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</si>
  <si>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</si>
  <si>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</si>
  <si>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</si>
  <si>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</si>
  <si>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</si>
  <si>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</si>
  <si>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</si>
  <si>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</si>
  <si>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</si>
  <si>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</si>
  <si>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</si>
  <si>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</si>
  <si>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</si>
  <si>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</si>
  <si>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</si>
  <si>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</si>
  <si>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</si>
  <si>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</si>
  <si>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</si>
  <si>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</si>
  <si>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</si>
  <si>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</si>
  <si>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</si>
  <si>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</si>
  <si>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</si>
  <si>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</si>
  <si>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</si>
  <si>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</si>
  <si>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</si>
  <si>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</si>
  <si>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</si>
  <si>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</si>
  <si>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</si>
  <si>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</si>
  <si>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</si>
  <si>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</si>
  <si>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</si>
  <si>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</si>
  <si>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</si>
  <si>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</si>
  <si>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</si>
  <si>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</si>
  <si>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</si>
  <si>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</si>
  <si>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</si>
  <si>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</si>
  <si>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</si>
  <si>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</si>
  <si>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</si>
  <si>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</si>
  <si>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</si>
  <si>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</si>
  <si>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</si>
  <si>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</si>
  <si>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</si>
  <si>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</si>
  <si>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</si>
  <si>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</si>
  <si>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</si>
  <si>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</si>
  <si>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</si>
  <si>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</si>
  <si>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</si>
  <si>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</si>
  <si>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</si>
  <si>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</si>
  <si>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</si>
  <si>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</si>
  <si>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</si>
  <si>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</si>
  <si>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</si>
  <si>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</si>
  <si>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</si>
  <si>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</si>
  <si>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</si>
  <si>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</si>
  <si>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</si>
  <si>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</si>
  <si>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</si>
  <si>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</si>
  <si>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</si>
  <si>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</si>
  <si>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</si>
  <si>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</si>
  <si>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</si>
  <si>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</si>
  <si>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</si>
  <si>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</si>
  <si>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</si>
  <si>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</si>
  <si>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</si>
  <si>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</si>
  <si>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</si>
  <si>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</si>
  <si>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</si>
  <si>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</si>
  <si>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</si>
  <si>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</si>
  <si>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</si>
  <si>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</si>
  <si>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</si>
  <si>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</si>
  <si>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</si>
  <si>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</si>
  <si>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</si>
  <si>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</si>
  <si>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</si>
  <si>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</si>
  <si>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</si>
  <si>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</si>
  <si>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</si>
  <si>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</si>
  <si>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</si>
  <si>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</si>
  <si>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</si>
  <si>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</si>
  <si>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</si>
  <si>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</si>
  <si>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</si>
  <si>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</si>
  <si>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</si>
  <si>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</si>
  <si>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</si>
  <si>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</si>
  <si>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</si>
  <si>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</si>
  <si>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</si>
  <si>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</si>
  <si>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</si>
  <si>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</si>
  <si>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</si>
  <si>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</si>
  <si>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</si>
  <si>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</si>
  <si>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</si>
  <si>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</si>
  <si>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</si>
  <si>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</si>
  <si>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</si>
  <si>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</si>
  <si>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</si>
  <si>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</si>
  <si>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</si>
  <si>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</si>
  <si>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</si>
  <si>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</si>
  <si>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</si>
  <si>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</si>
  <si>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</si>
  <si>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</si>
  <si>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</si>
  <si>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</si>
  <si>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</si>
  <si>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</si>
  <si>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</si>
  <si>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</si>
  <si>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</si>
  <si>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</si>
  <si>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</si>
  <si>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</si>
  <si>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</si>
  <si>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</si>
  <si>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</si>
  <si>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</si>
  <si>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</si>
  <si>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</si>
  <si>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</si>
  <si>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</si>
  <si>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</si>
  <si>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</si>
  <si>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</si>
  <si>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</si>
  <si>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</si>
  <si>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</si>
  <si>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</si>
  <si>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</si>
  <si>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</si>
  <si>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</si>
  <si>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</si>
  <si>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</si>
  <si>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</si>
  <si>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</si>
  <si>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</si>
  <si>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</si>
  <si>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</si>
  <si>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</si>
  <si>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</si>
  <si>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</si>
  <si>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</si>
  <si>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</si>
  <si>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</si>
  <si>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</si>
  <si>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</si>
  <si>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</si>
  <si>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</si>
  <si>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</si>
  <si>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</si>
  <si>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</si>
  <si>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</si>
  <si>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</si>
  <si>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</si>
  <si>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</si>
  <si>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</si>
  <si>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</si>
  <si>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</si>
  <si>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</si>
  <si>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</si>
  <si>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</si>
  <si>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</si>
  <si>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</si>
  <si>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</si>
  <si>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</si>
  <si>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</si>
  <si>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</si>
  <si>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</si>
  <si>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</si>
  <si>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</si>
  <si>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</si>
  <si>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</si>
  <si>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</si>
  <si>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</si>
  <si>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</si>
  <si>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</si>
  <si>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</si>
  <si>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</si>
  <si>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</si>
  <si>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</si>
  <si>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</si>
  <si>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</si>
  <si>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</si>
  <si>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</si>
  <si>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</si>
  <si>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</si>
  <si>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</si>
  <si>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</si>
  <si>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</si>
  <si>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</si>
  <si>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</si>
  <si>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</si>
  <si>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</si>
  <si>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</si>
  <si>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</si>
  <si>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</si>
  <si>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</si>
  <si>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</si>
  <si>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</si>
  <si>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</si>
  <si>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</si>
  <si>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</si>
  <si>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</si>
  <si>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</si>
  <si>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</si>
  <si>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</si>
  <si>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</si>
  <si>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</si>
  <si>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</si>
  <si>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</si>
  <si>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</si>
  <si>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</si>
  <si>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</si>
  <si>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</si>
  <si>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</si>
  <si>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</si>
  <si>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</si>
  <si>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</si>
  <si>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</si>
  <si>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</si>
  <si>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</si>
  <si>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</si>
  <si>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</si>
  <si>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</si>
  <si>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</si>
  <si>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</si>
  <si>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</si>
  <si>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</si>
  <si>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</si>
  <si>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</si>
  <si>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</si>
  <si>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</si>
  <si>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</si>
  <si>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</si>
  <si>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</si>
  <si>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</si>
  <si>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</si>
  <si>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</si>
  <si>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</si>
  <si>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</si>
  <si>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</si>
  <si>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</si>
  <si>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</si>
  <si>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</si>
  <si>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</si>
  <si>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</si>
  <si>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</si>
  <si>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</si>
  <si>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</si>
  <si>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</si>
  <si>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</si>
  <si>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</si>
  <si>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</si>
  <si>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</si>
  <si>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</si>
  <si>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</si>
  <si>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</si>
  <si>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</si>
  <si>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</si>
  <si>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</si>
  <si>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</si>
  <si>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</si>
  <si>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</si>
  <si>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</si>
  <si>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</si>
  <si>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</si>
  <si>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</si>
  <si>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</si>
  <si>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</si>
  <si>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</si>
  <si>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</si>
  <si>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</si>
  <si>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</si>
  <si>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</si>
  <si>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</si>
  <si>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</si>
  <si>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</si>
  <si>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</si>
  <si>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</si>
  <si>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</si>
  <si>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</si>
  <si>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</si>
  <si>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</si>
  <si>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</si>
  <si>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</si>
  <si>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</si>
  <si>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</si>
  <si>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</si>
  <si>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</si>
  <si>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</si>
  <si>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</si>
  <si>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</si>
  <si>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</si>
  <si>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</si>
  <si>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</si>
  <si>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</si>
  <si>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</si>
  <si>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</si>
  <si>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</si>
  <si>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</si>
  <si>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</si>
  <si>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</si>
  <si>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</si>
  <si>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</si>
  <si>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</si>
  <si>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</si>
  <si>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</si>
  <si>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</si>
  <si>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</si>
  <si>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</si>
  <si>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</si>
  <si>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</si>
  <si>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</si>
  <si>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</si>
  <si>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</si>
  <si>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</si>
  <si>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</si>
  <si>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</si>
  <si>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</si>
  <si>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</si>
  <si>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</si>
  <si>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</si>
  <si>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</si>
  <si>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</si>
  <si>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</si>
  <si>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</si>
  <si>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</si>
  <si>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</si>
  <si>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</si>
  <si>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</si>
  <si>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</si>
  <si>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</si>
  <si>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</si>
  <si>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</si>
  <si>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</si>
  <si>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</si>
  <si>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</si>
  <si>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</si>
  <si>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</si>
  <si>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</si>
  <si>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</si>
  <si>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</si>
  <si>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</si>
  <si>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</si>
  <si>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</si>
  <si>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</si>
  <si>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</si>
  <si>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</si>
  <si>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</si>
  <si>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</si>
  <si>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</si>
  <si>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</si>
  <si>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</si>
  <si>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</si>
  <si>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</si>
  <si>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</si>
  <si>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</si>
  <si>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</si>
  <si>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</si>
  <si>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</si>
  <si>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</si>
  <si>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</si>
  <si>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</si>
  <si>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</si>
  <si>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</si>
  <si>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</si>
  <si>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</si>
  <si>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</si>
  <si>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</si>
  <si>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</si>
  <si>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</si>
  <si>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</si>
  <si>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</si>
  <si>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</si>
  <si>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</si>
  <si>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</si>
  <si>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</si>
  <si>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</si>
  <si>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</si>
  <si>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</si>
  <si>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</si>
  <si>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</si>
  <si>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</si>
  <si>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</si>
  <si>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</si>
  <si>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</si>
  <si>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</si>
  <si>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</si>
  <si>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</si>
  <si>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</si>
  <si>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</si>
  <si>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</si>
  <si>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</si>
  <si>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</si>
  <si>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</si>
  <si>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</si>
  <si>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</si>
  <si>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</si>
  <si>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</si>
  <si>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</si>
  <si>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</si>
  <si>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</si>
  <si>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</si>
  <si>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</si>
  <si>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</si>
  <si>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</si>
  <si>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</si>
  <si>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</si>
  <si>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</si>
  <si>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</si>
  <si>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</si>
  <si>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</si>
  <si>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</si>
  <si>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</si>
  <si>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</si>
  <si>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</si>
  <si>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</si>
  <si>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</si>
  <si>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</si>
  <si>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</si>
  <si>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</si>
  <si>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</si>
  <si>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</si>
  <si>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</si>
  <si>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</si>
  <si>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</si>
  <si>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</si>
  <si>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</si>
  <si>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</si>
  <si>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</si>
  <si>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</si>
  <si>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</si>
  <si>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</si>
  <si>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</si>
  <si>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</si>
  <si>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</si>
  <si>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</si>
  <si>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</si>
  <si>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</si>
  <si>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</si>
  <si>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</si>
  <si>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</si>
  <si>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</si>
  <si>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</si>
  <si>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</si>
  <si>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</si>
  <si>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</si>
  <si>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</si>
  <si>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</si>
  <si>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</si>
  <si>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</si>
  <si>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</si>
  <si>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</si>
  <si>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</si>
  <si>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</si>
  <si>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</si>
  <si>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</si>
  <si>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</si>
  <si>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</si>
  <si>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</si>
  <si>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</si>
  <si>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</si>
  <si>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</si>
  <si>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</si>
  <si>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</si>
  <si>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</si>
  <si>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</si>
  <si>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</si>
  <si>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</si>
  <si>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</si>
  <si>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</si>
  <si>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</si>
  <si>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</si>
  <si>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</si>
  <si>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</si>
  <si>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</si>
  <si>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</si>
  <si>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</si>
  <si>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</si>
  <si>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</si>
  <si>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</si>
  <si>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</si>
  <si>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</si>
  <si>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</si>
  <si>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</si>
  <si>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</si>
  <si>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</si>
  <si>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</si>
  <si>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</si>
  <si>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</si>
  <si>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</si>
  <si>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</si>
  <si>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</si>
  <si>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</si>
  <si>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</si>
  <si>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</si>
  <si>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</si>
  <si>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</si>
  <si>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</si>
  <si>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</si>
  <si>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</si>
  <si>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</si>
  <si>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</si>
  <si>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</si>
  <si>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</si>
  <si>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</si>
  <si>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</si>
  <si>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</si>
  <si>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</si>
  <si>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</si>
  <si>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</si>
  <si>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</si>
  <si>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</si>
  <si>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</si>
  <si>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</si>
  <si>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</si>
  <si>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</si>
  <si>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</si>
  <si>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</si>
  <si>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</si>
  <si>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</si>
  <si>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</si>
  <si>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</si>
  <si>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</si>
  <si>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</si>
  <si>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</si>
  <si>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</si>
  <si>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</si>
  <si>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</si>
  <si>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</si>
  <si>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</si>
  <si>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</si>
  <si>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</si>
  <si>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</si>
  <si>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</si>
  <si>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</si>
  <si>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</si>
  <si>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</si>
  <si>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</si>
  <si>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</si>
  <si>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</si>
  <si>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</si>
  <si>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</si>
  <si>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</si>
  <si>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</si>
  <si>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</si>
  <si>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</si>
  <si>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</si>
  <si>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</si>
  <si>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</si>
  <si>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</si>
  <si>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</si>
  <si>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</si>
  <si>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</si>
  <si>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</si>
  <si>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</si>
  <si>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</si>
  <si>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</si>
  <si>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</si>
  <si>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</si>
  <si>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</si>
  <si>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</si>
  <si>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</si>
  <si>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</si>
  <si>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</si>
  <si>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</si>
  <si>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</si>
  <si>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</si>
  <si>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</si>
  <si>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</si>
  <si>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</si>
  <si>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</si>
  <si>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</si>
  <si>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</si>
  <si>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</si>
  <si>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</si>
  <si>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</si>
  <si>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</si>
  <si>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</si>
  <si>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</si>
  <si>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</si>
  <si>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</si>
  <si>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</si>
  <si>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</si>
  <si>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</si>
  <si>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</si>
  <si>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</si>
  <si>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</si>
  <si>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</si>
  <si>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</si>
  <si>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</si>
  <si>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</si>
  <si>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</si>
  <si>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</si>
  <si>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</si>
  <si>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</si>
  <si>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</si>
  <si>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</si>
  <si>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</si>
  <si>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</si>
  <si>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</si>
  <si>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</si>
  <si>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</si>
  <si>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</si>
  <si>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</si>
  <si>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</si>
  <si>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</si>
  <si>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</si>
  <si>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</si>
  <si>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</si>
  <si>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</si>
  <si>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</si>
  <si>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</si>
  <si>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</si>
  <si>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</si>
  <si>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</si>
  <si>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</si>
  <si>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</si>
  <si>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</si>
  <si>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</si>
  <si>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</si>
  <si>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</si>
  <si>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</si>
  <si>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</si>
  <si>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</si>
  <si>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</si>
  <si>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</si>
  <si>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</si>
  <si>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</si>
  <si>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</si>
  <si>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</si>
  <si>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</si>
  <si>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</si>
  <si>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</si>
  <si>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</si>
  <si>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</si>
  <si>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</si>
  <si>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</si>
  <si>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</si>
  <si>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</si>
  <si>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</si>
  <si>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</si>
  <si>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</si>
  <si>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</si>
  <si>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</si>
  <si>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</si>
  <si>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</si>
  <si>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</si>
  <si>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</si>
  <si>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</si>
  <si>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</si>
  <si>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</si>
  <si>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</si>
  <si>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</si>
  <si>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</si>
  <si>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</si>
  <si>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</si>
  <si>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</si>
  <si>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</si>
  <si>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</si>
  <si>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</si>
  <si>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</si>
  <si>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</si>
  <si>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</si>
  <si>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</si>
  <si>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</si>
  <si>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</si>
  <si>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</si>
  <si>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</si>
  <si>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</si>
  <si>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</si>
  <si>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</si>
  <si>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</si>
  <si>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</si>
  <si>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</si>
  <si>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</si>
  <si>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</si>
  <si>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</si>
  <si>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</si>
  <si>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</si>
  <si>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</si>
  <si>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</si>
  <si>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</si>
  <si>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</si>
  <si>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</si>
  <si>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</si>
  <si>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</si>
  <si>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</si>
  <si>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</si>
  <si>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</si>
  <si>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</si>
  <si>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</si>
  <si>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</si>
  <si>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</si>
  <si>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</si>
  <si>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</si>
  <si>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</si>
  <si>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</si>
  <si>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</si>
  <si>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</si>
  <si>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</si>
  <si>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</si>
  <si>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</si>
  <si>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</si>
  <si>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</si>
  <si>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</si>
  <si>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</si>
  <si>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</si>
  <si>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</si>
  <si>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</si>
  <si>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</si>
  <si>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</si>
  <si>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</si>
  <si>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</si>
  <si>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</si>
  <si>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</si>
  <si>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</si>
  <si>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</si>
  <si>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</si>
  <si>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</si>
  <si>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</si>
  <si>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</si>
  <si>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</si>
  <si>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</si>
  <si>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</si>
  <si>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</si>
  <si>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</si>
  <si>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</si>
  <si>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</si>
  <si>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</si>
  <si>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</si>
  <si>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</si>
  <si>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</si>
  <si>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</si>
  <si>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</si>
  <si>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</si>
  <si>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</si>
  <si>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</si>
  <si>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</si>
  <si>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</si>
  <si>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</si>
  <si>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</si>
  <si>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</si>
  <si>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</si>
  <si>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</si>
  <si>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</si>
  <si>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</si>
  <si>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</si>
  <si>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</si>
  <si>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</si>
  <si>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</si>
  <si>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</si>
  <si>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</si>
  <si>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</si>
  <si>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</si>
  <si>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</si>
  <si>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</si>
  <si>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</si>
  <si>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</si>
  <si>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</si>
  <si>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</si>
  <si>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</si>
  <si>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</si>
  <si>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</si>
  <si>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</si>
  <si>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</si>
  <si>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</si>
  <si>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</si>
  <si>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</si>
  <si>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</si>
  <si>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</si>
  <si>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</si>
  <si>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</si>
  <si>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</si>
  <si>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</si>
  <si>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</si>
  <si>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</si>
  <si>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</si>
  <si>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</si>
  <si>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</si>
  <si>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</si>
  <si>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</si>
  <si>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</si>
  <si>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</si>
  <si>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</si>
  <si>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</si>
  <si>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</si>
  <si>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</si>
  <si>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</si>
  <si>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</si>
  <si>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</si>
  <si>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</si>
  <si>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</si>
  <si>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</si>
  <si>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</si>
  <si>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</si>
  <si>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</si>
  <si>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</si>
  <si>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</si>
  <si>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</si>
  <si>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</si>
  <si>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</si>
  <si>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</si>
  <si>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</si>
  <si>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</si>
  <si>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</si>
  <si>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</si>
  <si>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</si>
  <si>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</si>
  <si>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</si>
  <si>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</si>
  <si>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</si>
  <si>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</si>
  <si>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</si>
  <si>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</si>
  <si>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</si>
  <si>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</si>
  <si>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</si>
  <si>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</si>
  <si>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</si>
  <si>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</si>
  <si>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</si>
  <si>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</si>
  <si>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</si>
  <si>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</si>
  <si>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</si>
  <si>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</si>
  <si>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</si>
  <si>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</si>
  <si>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</si>
  <si>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</si>
  <si>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</si>
  <si>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</si>
  <si>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</si>
  <si>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</si>
  <si>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</si>
  <si>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</si>
  <si>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</si>
  <si>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</si>
  <si>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</si>
  <si>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</si>
  <si>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</si>
  <si>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</si>
  <si>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</si>
  <si>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</si>
  <si>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</si>
  <si>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</si>
  <si>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</si>
  <si>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</si>
  <si>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</si>
  <si>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</si>
  <si>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</si>
  <si>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</si>
  <si>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</si>
  <si>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</si>
  <si>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</si>
  <si>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</si>
  <si>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</si>
  <si>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</si>
  <si>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</si>
  <si>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</si>
  <si>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</si>
  <si>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</si>
  <si>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</si>
  <si>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</si>
  <si>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</si>
  <si>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</si>
  <si>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</si>
  <si>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</si>
  <si>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</si>
  <si>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</si>
  <si>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</si>
  <si>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</si>
  <si>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</si>
  <si>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</si>
  <si>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</si>
  <si>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</si>
  <si>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</si>
  <si>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</si>
  <si>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</si>
  <si>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</si>
  <si>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</si>
  <si>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</si>
  <si>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</si>
  <si>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</si>
  <si>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</si>
  <si>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</si>
  <si>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</si>
  <si>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</si>
  <si>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</si>
  <si>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</si>
  <si>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</si>
  <si>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</si>
  <si>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</si>
  <si>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</si>
  <si>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</si>
  <si>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</si>
  <si>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</si>
  <si>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</si>
  <si>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</si>
  <si>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</si>
  <si>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</si>
  <si>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</si>
  <si>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</si>
  <si>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</si>
  <si>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</si>
  <si>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</si>
  <si>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</si>
  <si>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</si>
  <si>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</si>
  <si>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</si>
  <si>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</si>
  <si>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</si>
  <si>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</si>
  <si>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</si>
  <si>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</si>
  <si>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</si>
  <si>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</si>
  <si>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</si>
  <si>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</si>
  <si>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</si>
  <si>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</si>
  <si>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</si>
  <si>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</si>
  <si>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</si>
  <si>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</si>
  <si>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</si>
  <si>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</si>
  <si>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</si>
  <si>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</si>
  <si>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</si>
  <si>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</si>
  <si>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</si>
  <si>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</si>
  <si>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</si>
  <si>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</si>
  <si>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</si>
  <si>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</si>
  <si>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</si>
  <si>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</si>
  <si>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</si>
  <si>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</si>
  <si>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</si>
  <si>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</si>
  <si>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</si>
  <si>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</si>
  <si>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</si>
  <si>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</si>
  <si>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</si>
  <si>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</si>
  <si>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</si>
  <si>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</si>
  <si>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</si>
  <si>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</si>
  <si>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</si>
  <si>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</si>
  <si>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</si>
  <si>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</si>
  <si>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</si>
  <si>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</si>
  <si>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</si>
  <si>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</si>
  <si>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</si>
  <si>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</si>
  <si>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</si>
  <si>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</si>
  <si>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</si>
  <si>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</si>
  <si>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</si>
  <si>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</si>
  <si>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</si>
  <si>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</si>
  <si>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</si>
  <si>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</si>
  <si>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</si>
  <si>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</si>
  <si>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</si>
  <si>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</si>
  <si>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</si>
  <si>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</si>
  <si>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</si>
  <si>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</si>
  <si>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</si>
  <si>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</si>
  <si>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</si>
  <si>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</si>
  <si>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</si>
  <si>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</si>
  <si>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</si>
  <si>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</si>
  <si>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</si>
  <si>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</si>
  <si>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</si>
  <si>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</si>
  <si>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</si>
  <si>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</si>
  <si>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</si>
  <si>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</si>
  <si>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</si>
  <si>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</si>
  <si>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</si>
  <si>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</si>
  <si>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</si>
  <si>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</si>
  <si>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</si>
  <si>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</si>
  <si>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</si>
  <si>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</si>
  <si>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</si>
  <si>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</si>
  <si>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</si>
  <si>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</si>
  <si>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</si>
  <si>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</si>
  <si>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</si>
  <si>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</si>
  <si>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</si>
  <si>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</si>
  <si>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</si>
  <si>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</si>
  <si>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</si>
  <si>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</si>
  <si>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</si>
  <si>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</si>
  <si>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</si>
  <si>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</si>
  <si>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</si>
  <si>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</si>
  <si>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</si>
  <si>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</si>
  <si>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</si>
  <si>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</si>
  <si>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</si>
  <si>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</si>
  <si>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</si>
  <si>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</si>
  <si>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</si>
  <si>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</si>
  <si>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</si>
  <si>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</si>
  <si>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</si>
  <si>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</si>
  <si>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</si>
  <si>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</si>
  <si>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</si>
  <si>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</si>
  <si>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</si>
  <si>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</si>
  <si>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</si>
  <si>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</si>
  <si>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</si>
  <si>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</si>
  <si>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</si>
  <si>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</si>
  <si>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</si>
  <si>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</si>
  <si>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</si>
  <si>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</si>
  <si>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</si>
  <si>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</si>
  <si>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</si>
  <si>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</si>
  <si>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</si>
  <si>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</si>
  <si>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</si>
  <si>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</si>
  <si>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</si>
  <si>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</si>
  <si>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</si>
  <si>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</si>
  <si>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</si>
  <si>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</si>
  <si>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</si>
  <si>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</si>
  <si>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</si>
  <si>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</si>
  <si>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</si>
  <si>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</si>
  <si>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</si>
  <si>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</si>
  <si>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</si>
  <si>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</si>
  <si>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</si>
  <si>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</si>
  <si>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</si>
  <si>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</si>
  <si>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</si>
  <si>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</si>
  <si>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</si>
  <si>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</si>
  <si>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</si>
  <si>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</si>
  <si>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</si>
  <si>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</si>
  <si>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</si>
  <si>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</si>
  <si>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</si>
  <si>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</si>
  <si>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</si>
  <si>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</si>
  <si>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</si>
  <si>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</si>
  <si>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</si>
  <si>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</si>
  <si>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</si>
  <si>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</si>
  <si>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</si>
  <si>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</si>
  <si>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</si>
  <si>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</si>
  <si>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</si>
  <si>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</si>
  <si>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</si>
  <si>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</si>
  <si>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</si>
  <si>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</si>
  <si>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</si>
  <si>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</si>
  <si>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</si>
  <si>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</si>
  <si>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</si>
  <si>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</si>
  <si>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</si>
  <si>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</si>
  <si>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</si>
  <si>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</si>
  <si>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</si>
  <si>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</si>
  <si>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</si>
  <si>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</si>
  <si>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</si>
  <si>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</si>
  <si>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</si>
  <si>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</si>
  <si>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</si>
  <si>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</si>
  <si>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</si>
  <si>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</si>
  <si>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</si>
  <si>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</si>
  <si>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</si>
  <si>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</si>
  <si>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</si>
  <si>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</si>
  <si>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</si>
  <si>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</si>
  <si>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</si>
  <si>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</si>
  <si>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</si>
  <si>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</si>
  <si>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</si>
  <si>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</si>
  <si>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</si>
  <si>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</si>
  <si>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</si>
  <si>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</si>
  <si>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</si>
  <si>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</si>
  <si>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</si>
  <si>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</si>
  <si>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</si>
  <si>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</si>
  <si>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</si>
  <si>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</si>
  <si>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</si>
  <si>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</si>
  <si>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</si>
  <si>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</si>
  <si>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</si>
  <si>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</si>
  <si>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</si>
  <si>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</si>
  <si>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</si>
  <si>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</si>
  <si>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</si>
  <si>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</si>
  <si>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</si>
  <si>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</si>
  <si>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</si>
  <si>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</si>
  <si>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</si>
  <si>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</si>
  <si>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</si>
  <si>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</si>
  <si>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</si>
  <si>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</si>
  <si>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</si>
  <si>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</si>
  <si>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</si>
  <si>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</si>
  <si>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</si>
  <si>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</si>
  <si>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</si>
  <si>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</si>
  <si>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</si>
  <si>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</si>
  <si>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</si>
  <si>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</si>
  <si>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</si>
  <si>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</si>
  <si>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</si>
  <si>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</si>
  <si>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</si>
  <si>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</si>
  <si>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</si>
  <si>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</si>
  <si>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</si>
  <si>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</si>
  <si>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</si>
  <si>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</si>
  <si>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</si>
  <si>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</si>
  <si>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</si>
  <si>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</si>
  <si>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</si>
  <si>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</si>
  <si>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</si>
  <si>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</si>
  <si>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</si>
  <si>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</si>
  <si>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</si>
  <si>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</si>
  <si>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</si>
  <si>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</si>
  <si>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</si>
  <si>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</si>
  <si>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</si>
  <si>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</si>
  <si>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</si>
  <si>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</si>
  <si>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</si>
  <si>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</si>
  <si>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</si>
  <si>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</si>
  <si>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</si>
  <si>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</si>
  <si>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</si>
  <si>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</si>
  <si>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</si>
  <si>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</si>
  <si>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</si>
  <si>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</si>
  <si>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</si>
  <si>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</si>
  <si>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</si>
  <si>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</si>
  <si>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</si>
  <si>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</si>
  <si>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</si>
  <si>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</si>
  <si>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</si>
  <si>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</si>
  <si>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</si>
  <si>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</si>
  <si>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</si>
  <si>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</si>
  <si>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</si>
  <si>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</si>
  <si>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</si>
  <si>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</si>
  <si>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</si>
  <si>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</si>
  <si>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</si>
  <si>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</si>
  <si>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</si>
  <si>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</si>
  <si>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</si>
  <si>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</si>
  <si>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</si>
  <si>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</si>
  <si>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</si>
  <si>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</si>
  <si>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</si>
  <si>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</si>
  <si>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</si>
  <si>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</si>
  <si>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</si>
  <si>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</si>
  <si>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</si>
  <si>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</si>
  <si>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</si>
  <si>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</si>
  <si>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</si>
  <si>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</si>
  <si>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</si>
  <si>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</si>
  <si>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</si>
  <si>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</si>
  <si>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</si>
  <si>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</si>
  <si>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</si>
  <si>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</si>
  <si>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</si>
  <si>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</si>
  <si>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</si>
  <si>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</si>
  <si>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</si>
  <si>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</si>
  <si>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</si>
  <si>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</si>
  <si>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</si>
  <si>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</si>
  <si>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</si>
  <si>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</si>
  <si>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</si>
  <si>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</si>
  <si>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</si>
  <si>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</si>
  <si>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</si>
  <si>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</si>
  <si>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</si>
  <si>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</si>
  <si>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</si>
  <si>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</si>
  <si>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</si>
  <si>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</si>
  <si>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</si>
  <si>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</si>
  <si>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</si>
  <si>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</si>
  <si>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</si>
  <si>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</si>
  <si>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</si>
  <si>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</si>
  <si>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</si>
  <si>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</si>
  <si>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</si>
  <si>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</si>
  <si>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</si>
  <si>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</si>
  <si>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</si>
  <si>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</si>
  <si>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</si>
  <si>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</si>
  <si>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</si>
  <si>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</si>
  <si>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</si>
  <si>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</si>
  <si>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</si>
  <si>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</si>
  <si>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</si>
  <si>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</si>
  <si>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</si>
  <si>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</si>
  <si>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</si>
  <si>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</si>
  <si>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</si>
  <si>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</si>
  <si>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</si>
  <si>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</si>
  <si>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</si>
  <si>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</si>
  <si>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</si>
  <si>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</si>
  <si>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</si>
  <si>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</si>
  <si>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</si>
  <si>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</si>
  <si>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</si>
  <si>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</si>
  <si>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</si>
  <si>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</si>
  <si>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</si>
  <si>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</si>
  <si>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</si>
  <si>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</si>
  <si>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</si>
  <si>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</si>
  <si>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</si>
  <si>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</si>
  <si>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</si>
  <si>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</si>
  <si>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</si>
  <si>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</si>
  <si>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</si>
  <si>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</si>
  <si>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</si>
  <si>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</si>
  <si>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</si>
  <si>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</si>
  <si>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</si>
  <si>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</si>
  <si>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</si>
  <si>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</si>
  <si>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</si>
  <si>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</si>
  <si>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</si>
  <si>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</si>
  <si>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</si>
  <si>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</si>
  <si>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</si>
  <si>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</si>
  <si>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</si>
  <si>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</si>
  <si>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</si>
  <si>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</si>
  <si>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</si>
  <si>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</si>
  <si>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</si>
  <si>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</si>
  <si>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</si>
  <si>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</si>
  <si>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</si>
  <si>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</si>
  <si>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</si>
  <si>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</si>
  <si>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</si>
  <si>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</si>
  <si>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</si>
  <si>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</si>
  <si>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</si>
  <si>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</si>
  <si>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</si>
  <si>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</si>
  <si>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</si>
  <si>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</si>
  <si>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</si>
  <si>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</si>
  <si>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</si>
  <si>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</si>
  <si>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</si>
  <si>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</si>
  <si>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</si>
  <si>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</si>
  <si>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</si>
  <si>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</si>
  <si>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</si>
  <si>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</si>
  <si>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</si>
  <si>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</si>
  <si>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</si>
  <si>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</si>
  <si>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</si>
  <si>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</si>
  <si>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</si>
  <si>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</si>
  <si>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</si>
  <si>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</si>
  <si>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</si>
  <si>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</si>
  <si>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</si>
  <si>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</si>
  <si>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</si>
  <si>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</si>
  <si>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</si>
  <si>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</si>
  <si>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</si>
  <si>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</si>
  <si>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</si>
  <si>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</si>
  <si>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</si>
  <si>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</si>
  <si>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</si>
  <si>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</si>
  <si>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</si>
  <si>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</si>
  <si>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</si>
  <si>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</si>
  <si>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</si>
  <si>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</si>
  <si>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</si>
  <si>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</si>
  <si>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</si>
  <si>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</si>
  <si>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</si>
  <si>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</si>
  <si>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</si>
  <si>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</si>
  <si>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</si>
  <si>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</si>
  <si>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</si>
  <si>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</si>
  <si>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</si>
  <si>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</si>
  <si>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</si>
  <si>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</si>
  <si>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</si>
  <si>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</si>
  <si>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</si>
  <si>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</si>
  <si>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</si>
  <si>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</si>
  <si>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</si>
  <si>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</si>
  <si>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</si>
  <si>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</si>
  <si>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</si>
  <si>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</si>
  <si>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</si>
  <si>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</si>
  <si>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</si>
  <si>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</si>
  <si>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</si>
  <si>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</si>
  <si>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</si>
  <si>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</si>
  <si>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</si>
  <si>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</si>
  <si>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</si>
  <si>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</si>
  <si>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</si>
  <si>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</si>
  <si>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</si>
  <si>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</si>
  <si>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</si>
  <si>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</si>
  <si>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</si>
  <si>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</si>
  <si>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</si>
  <si>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</si>
  <si>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</si>
  <si>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</si>
  <si>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</si>
  <si>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</si>
  <si>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</si>
  <si>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</si>
  <si>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</si>
  <si>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</si>
  <si>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</si>
  <si>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</si>
  <si>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</si>
  <si>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</si>
  <si>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</si>
  <si>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</si>
  <si>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</si>
  <si>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</si>
  <si>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</si>
  <si>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</si>
  <si>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</si>
  <si>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</si>
  <si>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</si>
  <si>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</si>
  <si>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</si>
  <si>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</si>
  <si>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</si>
  <si>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</si>
  <si>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</si>
  <si>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</si>
  <si>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</si>
  <si>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</si>
  <si>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</si>
  <si>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</si>
  <si>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</si>
  <si>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</si>
  <si>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</si>
  <si>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</si>
  <si>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</si>
  <si>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</si>
  <si>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</si>
  <si>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</si>
  <si>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</si>
  <si>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</si>
  <si>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</si>
  <si>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</si>
  <si>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</si>
  <si>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</si>
  <si>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</si>
  <si>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</si>
  <si>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</si>
  <si>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</si>
  <si>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</si>
  <si>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</si>
  <si>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</si>
  <si>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</si>
  <si>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</si>
  <si>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</si>
  <si>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</si>
  <si>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</si>
  <si>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</si>
  <si>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</si>
  <si>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</si>
  <si>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</si>
  <si>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</si>
  <si>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</si>
  <si>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</si>
  <si>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</si>
  <si>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</si>
  <si>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</si>
  <si>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</si>
  <si>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</si>
  <si>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</si>
  <si>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</si>
  <si>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</si>
  <si>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</si>
  <si>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</si>
  <si>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</si>
  <si>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</si>
  <si>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</si>
  <si>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</si>
  <si>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</si>
  <si>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</si>
  <si>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</si>
  <si>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</si>
  <si>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</si>
  <si>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</si>
  <si>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</si>
  <si>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</si>
  <si>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</si>
  <si>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</si>
  <si>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</si>
  <si>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</si>
  <si>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</si>
  <si>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</si>
  <si>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</si>
  <si>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</si>
  <si>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</si>
  <si>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</si>
  <si>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</si>
  <si>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</si>
  <si>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</si>
  <si>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</si>
  <si>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</si>
  <si>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</si>
  <si>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</si>
  <si>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</si>
  <si>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</si>
  <si>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</si>
  <si>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</si>
  <si>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</si>
  <si>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</si>
  <si>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</si>
  <si>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</si>
  <si>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</si>
  <si>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</si>
  <si>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</si>
  <si>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</si>
  <si>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</si>
  <si>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</si>
  <si>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</si>
  <si>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</si>
  <si>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</si>
  <si>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</si>
  <si>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</si>
  <si>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</si>
  <si>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</si>
  <si>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</si>
  <si>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</si>
  <si>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</si>
  <si>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</si>
  <si>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</si>
  <si>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</si>
  <si>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</si>
  <si>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</si>
  <si>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</si>
  <si>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</si>
  <si>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</si>
  <si>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</si>
  <si>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</si>
  <si>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</si>
  <si>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</si>
  <si>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</si>
  <si>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</si>
  <si>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</si>
  <si>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</si>
  <si>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</si>
  <si>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</si>
  <si>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</si>
  <si>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</si>
  <si>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</si>
  <si>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</si>
  <si>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</si>
  <si>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</si>
  <si>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</si>
  <si>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</si>
  <si>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</si>
  <si>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</si>
  <si>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</si>
  <si>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</si>
  <si>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</si>
  <si>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</si>
  <si>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</si>
  <si>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</si>
  <si>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</si>
  <si>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</si>
  <si>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</si>
  <si>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</si>
  <si>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</si>
  <si>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</si>
  <si>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</si>
  <si>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</si>
  <si>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</si>
  <si>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</si>
  <si>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</si>
  <si>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</si>
  <si>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</si>
  <si>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</si>
  <si>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</si>
  <si>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</si>
  <si>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</si>
  <si>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</si>
  <si>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</si>
  <si>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</si>
  <si>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</si>
  <si>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</si>
  <si>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</si>
  <si>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</si>
  <si>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</si>
  <si>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</si>
  <si>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</si>
  <si>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</si>
  <si>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</si>
  <si>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</si>
  <si>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</si>
  <si>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</si>
  <si>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</si>
  <si>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</si>
  <si>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</si>
  <si>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</si>
  <si>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</si>
  <si>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</si>
  <si>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</si>
  <si>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</si>
  <si>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</si>
  <si>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</si>
  <si>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</si>
  <si>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</si>
  <si>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</si>
  <si>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</si>
  <si>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</si>
  <si>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</si>
  <si>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</si>
  <si>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</si>
  <si>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</si>
  <si>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</si>
  <si>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</si>
  <si>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</si>
  <si>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</si>
  <si>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</si>
  <si>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</si>
  <si>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</si>
  <si>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</si>
  <si>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</si>
  <si>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</si>
  <si>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</si>
  <si>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</si>
  <si>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</si>
  <si>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</si>
  <si>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</si>
  <si>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</si>
  <si>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</si>
  <si>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</si>
  <si>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</si>
  <si>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</si>
  <si>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</si>
  <si>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</si>
  <si>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</si>
  <si>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</si>
  <si>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</si>
  <si>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</si>
  <si>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</si>
  <si>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</si>
  <si>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</si>
  <si>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</si>
  <si>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</si>
  <si>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</si>
  <si>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</si>
  <si>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</si>
  <si>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</si>
  <si>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</si>
  <si>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</si>
  <si>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</si>
  <si>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</si>
  <si>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</si>
  <si>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</si>
  <si>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</si>
  <si>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</si>
  <si>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</si>
  <si>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</si>
  <si>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</si>
  <si>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</si>
  <si>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</si>
  <si>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</si>
  <si>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</si>
  <si>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</si>
  <si>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</si>
  <si>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</si>
  <si>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</si>
  <si>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</si>
  <si>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</si>
  <si>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</si>
  <si>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</si>
  <si>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</si>
  <si>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</si>
  <si>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</si>
  <si>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</si>
  <si>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</si>
  <si>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</si>
  <si>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</si>
  <si>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</si>
  <si>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</si>
  <si>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</si>
  <si>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</si>
  <si>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</si>
  <si>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</si>
  <si>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</si>
  <si>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</si>
  <si>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</si>
  <si>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</si>
  <si>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</si>
  <si>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</si>
  <si>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</si>
  <si>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</si>
  <si>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</si>
  <si>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</si>
  <si>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</si>
  <si>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</si>
  <si>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</si>
  <si>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</si>
  <si>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</si>
  <si>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</si>
  <si>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</si>
  <si>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</si>
  <si>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</si>
  <si>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</si>
  <si>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</si>
  <si>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</si>
  <si>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</si>
  <si>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</si>
  <si>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</si>
  <si>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</si>
  <si>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</si>
  <si>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</si>
  <si>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</si>
  <si>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</si>
  <si>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</si>
  <si>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</si>
  <si>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</si>
  <si>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</si>
  <si>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</si>
  <si>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</si>
  <si>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</si>
  <si>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</si>
  <si>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</si>
  <si>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</si>
  <si>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</si>
  <si>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</si>
  <si>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</si>
  <si>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</si>
  <si>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</si>
  <si>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</si>
  <si>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</si>
  <si>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</si>
  <si>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</si>
  <si>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</si>
  <si>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</si>
  <si>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</si>
  <si>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</si>
  <si>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</si>
  <si>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</si>
  <si>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</si>
  <si>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</si>
  <si>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</si>
  <si>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</si>
  <si>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</si>
  <si>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</si>
  <si>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</si>
  <si>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</si>
  <si>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</si>
  <si>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</si>
  <si>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</si>
  <si>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</si>
  <si>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</si>
  <si>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</si>
  <si>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</si>
  <si>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</si>
  <si>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</si>
  <si>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</si>
  <si>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</si>
  <si>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</si>
  <si>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</si>
  <si>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</si>
  <si>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</si>
  <si>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</si>
  <si>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</si>
  <si>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</si>
  <si>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</si>
  <si>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</si>
  <si>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</si>
  <si>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</si>
  <si>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</si>
  <si>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</si>
  <si>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</si>
  <si>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</si>
  <si>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</si>
  <si>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</si>
  <si>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</si>
  <si>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</si>
  <si>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</si>
  <si>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</si>
  <si>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</si>
  <si>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</si>
  <si>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</si>
  <si>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</si>
  <si>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</si>
  <si>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</si>
  <si>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</si>
  <si>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</si>
  <si>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</si>
  <si>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</si>
  <si>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</si>
  <si>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</si>
  <si>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</si>
  <si>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</si>
  <si>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</si>
  <si>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</si>
  <si>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</si>
  <si>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</si>
  <si>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</si>
  <si>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</si>
  <si>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</si>
  <si>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</si>
  <si>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</si>
  <si>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</si>
  <si>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</si>
  <si>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</si>
  <si>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</si>
  <si>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</si>
  <si>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</si>
  <si>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</si>
  <si>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</si>
  <si>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</si>
  <si>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</si>
  <si>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</si>
  <si>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</si>
  <si>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</si>
  <si>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</si>
  <si>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</si>
  <si>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</si>
  <si>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</si>
  <si>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</si>
  <si>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</si>
  <si>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</si>
  <si>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</si>
  <si>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</si>
  <si>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</si>
  <si>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</si>
  <si>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</si>
  <si>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</si>
  <si>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</si>
  <si>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</si>
  <si>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</si>
  <si>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</si>
  <si>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</si>
  <si>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</si>
  <si>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</si>
  <si>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</si>
  <si>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</si>
  <si>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</si>
  <si>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</si>
  <si>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</si>
  <si>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</si>
  <si>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</si>
  <si>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</si>
  <si>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</si>
  <si>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</si>
  <si>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</si>
  <si>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</si>
  <si>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</si>
  <si>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</si>
  <si>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</si>
  <si>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</si>
  <si>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</si>
  <si>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</si>
  <si>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</si>
  <si>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</si>
  <si>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</si>
  <si>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</si>
  <si>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</si>
  <si>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</si>
  <si>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</si>
  <si>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</si>
  <si>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</si>
  <si>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</si>
  <si>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</si>
  <si>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</si>
  <si>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</si>
  <si>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</si>
  <si>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</si>
  <si>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</si>
  <si>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</si>
  <si>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</si>
  <si>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</si>
  <si>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</si>
  <si>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</si>
  <si>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</si>
  <si>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</si>
  <si>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</si>
  <si>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</si>
  <si>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</si>
  <si>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</si>
  <si>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</si>
  <si>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</si>
  <si>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</si>
  <si>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</si>
  <si>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</si>
  <si>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</si>
  <si>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</si>
  <si>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</si>
  <si>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</si>
  <si>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</si>
  <si>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</si>
  <si>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</si>
  <si>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</si>
  <si>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</si>
  <si>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</si>
  <si>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</si>
  <si>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</si>
  <si>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</si>
  <si>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</si>
  <si>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</si>
  <si>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</si>
  <si>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</si>
  <si>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</si>
  <si>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</si>
  <si>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</si>
  <si>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</si>
  <si>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</si>
  <si>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</si>
  <si>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</si>
  <si>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</si>
  <si>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</si>
  <si>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</si>
  <si>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</si>
  <si>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</si>
  <si>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</si>
  <si>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</si>
  <si>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</si>
  <si>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</si>
  <si>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</si>
  <si>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</si>
  <si>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</si>
  <si>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</si>
  <si>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</si>
  <si>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</si>
  <si>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</si>
  <si>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</si>
  <si>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</si>
  <si>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</si>
  <si>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</si>
  <si>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</si>
  <si>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</si>
  <si>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</si>
  <si>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</si>
  <si>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</si>
  <si>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</si>
  <si>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</si>
  <si>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</si>
  <si>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</si>
  <si>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</si>
  <si>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</si>
  <si>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</si>
  <si>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</si>
  <si>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</si>
  <si>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</si>
  <si>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</si>
  <si>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</si>
  <si>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</si>
  <si>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</si>
  <si>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</si>
  <si>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</si>
  <si>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</si>
  <si>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</si>
  <si>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</si>
  <si>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</si>
  <si>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</si>
  <si>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</si>
  <si>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</si>
  <si>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</si>
  <si>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</si>
  <si>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</si>
  <si>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</si>
  <si>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</si>
  <si>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</si>
  <si>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</si>
  <si>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</si>
  <si>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</si>
  <si>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</si>
  <si>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</si>
  <si>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</si>
  <si>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</si>
  <si>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</si>
  <si>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</si>
  <si>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</si>
  <si>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</si>
  <si>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</si>
  <si>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</si>
  <si>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</si>
  <si>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</si>
  <si>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</si>
  <si>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</si>
  <si>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</si>
  <si>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</si>
  <si>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</si>
  <si>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</si>
  <si>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</si>
  <si>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</si>
  <si>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</si>
  <si>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</si>
  <si>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</si>
  <si>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</si>
  <si>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</si>
  <si>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</si>
  <si>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</si>
  <si>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</si>
  <si>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</si>
  <si>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</si>
  <si>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</si>
  <si>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</si>
  <si>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</si>
  <si>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</si>
  <si>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</si>
  <si>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</si>
  <si>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</si>
  <si>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</si>
  <si>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</si>
  <si>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</si>
  <si>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</si>
  <si>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</si>
  <si>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</si>
  <si>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</si>
  <si>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</si>
  <si>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</si>
  <si>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</si>
  <si>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</si>
  <si>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</si>
  <si>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</si>
  <si>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</si>
  <si>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</si>
  <si>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</si>
  <si>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</si>
  <si>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</si>
  <si>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</si>
  <si>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</si>
  <si>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</si>
  <si>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</si>
  <si>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</si>
  <si>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</si>
  <si>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</si>
  <si>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</si>
  <si>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</si>
  <si>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</si>
  <si>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</si>
  <si>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</si>
  <si>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</si>
  <si>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</si>
  <si>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</si>
  <si>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</si>
  <si>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</si>
  <si>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</si>
  <si>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</si>
  <si>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</si>
  <si>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</si>
  <si>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</si>
  <si>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</si>
  <si>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</si>
  <si>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</si>
  <si>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</si>
  <si>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</si>
  <si>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</si>
  <si>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</si>
  <si>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</si>
  <si>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</si>
  <si>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</si>
  <si>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</si>
  <si>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</si>
  <si>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</si>
  <si>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</si>
  <si>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</si>
  <si>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</si>
  <si>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</si>
  <si>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</si>
  <si>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</si>
  <si>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</si>
  <si>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</si>
  <si>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</si>
  <si>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</si>
  <si>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</si>
  <si>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</si>
  <si>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</si>
  <si>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</si>
  <si>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</si>
  <si>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</si>
  <si>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</si>
  <si>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</si>
  <si>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</si>
  <si>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</si>
  <si>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</si>
  <si>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</si>
  <si>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</si>
  <si>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</si>
  <si>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</si>
  <si>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</si>
  <si>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</si>
  <si>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</si>
  <si>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</si>
  <si>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</si>
  <si>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</si>
  <si>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</si>
  <si>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</si>
  <si>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</si>
  <si>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</si>
  <si>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</si>
  <si>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</si>
  <si>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</si>
  <si>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</si>
  <si>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</si>
  <si>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</si>
  <si>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</si>
  <si>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</si>
  <si>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</si>
  <si>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</si>
  <si>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</si>
  <si>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</si>
  <si>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</si>
  <si>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</si>
  <si>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</si>
  <si>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</si>
  <si>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</si>
  <si>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</si>
  <si>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</si>
  <si>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</si>
  <si>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</si>
  <si>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</si>
  <si>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</si>
  <si>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</si>
  <si>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</si>
  <si>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</si>
  <si>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</si>
  <si>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</si>
  <si>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</si>
  <si>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</si>
  <si>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</si>
  <si>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</si>
  <si>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</si>
  <si>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</si>
  <si>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</si>
  <si>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</si>
  <si>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</si>
  <si>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</si>
  <si>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</si>
  <si>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</si>
  <si>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</si>
  <si>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</si>
  <si>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</si>
  <si>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</si>
  <si>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</si>
  <si>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</si>
  <si>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</si>
  <si>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</si>
  <si>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</si>
  <si>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</si>
  <si>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</si>
  <si>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</si>
  <si>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</si>
  <si>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</si>
  <si>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</si>
  <si>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</si>
  <si>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</si>
  <si>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</si>
  <si>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</si>
  <si>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</si>
  <si>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</si>
  <si>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</si>
  <si>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</si>
  <si>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</si>
  <si>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</si>
  <si>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</si>
  <si>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</si>
  <si>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</si>
  <si>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</si>
  <si>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</si>
  <si>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</si>
  <si>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</si>
  <si>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</si>
  <si>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</si>
  <si>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</si>
  <si>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</si>
  <si>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</si>
  <si>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</si>
  <si>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</si>
  <si>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</si>
  <si>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</si>
  <si>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</si>
  <si>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</si>
  <si>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</si>
  <si>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</si>
  <si>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</si>
  <si>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</si>
  <si>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</si>
  <si>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</si>
  <si>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</si>
  <si>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</si>
  <si>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</si>
  <si>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</si>
  <si>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</si>
  <si>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</si>
  <si>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</si>
  <si>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</si>
  <si>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</si>
  <si>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</si>
  <si>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</si>
  <si>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</si>
  <si>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</si>
  <si>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</si>
  <si>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</si>
  <si>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</si>
  <si>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</si>
  <si>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</si>
  <si>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</si>
  <si>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</si>
  <si>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</si>
  <si>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</si>
  <si>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</si>
  <si>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</si>
  <si>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</si>
  <si>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</si>
  <si>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</si>
  <si>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</si>
  <si>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</si>
  <si>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</si>
  <si>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</si>
  <si>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</si>
  <si>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</si>
  <si>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</si>
  <si>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</si>
  <si>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</si>
  <si>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</si>
  <si>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</si>
  <si>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</si>
  <si>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</si>
  <si>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</si>
  <si>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</si>
  <si>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</si>
  <si>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</si>
  <si>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</si>
  <si>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</si>
  <si>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</si>
  <si>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</si>
  <si>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</si>
  <si>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</si>
  <si>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</si>
  <si>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</si>
  <si>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</si>
  <si>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</si>
  <si>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</si>
  <si>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</si>
  <si>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</si>
  <si>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</si>
  <si>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</si>
  <si>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</si>
  <si>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</si>
  <si>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</si>
  <si>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</si>
  <si>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</si>
  <si>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</si>
  <si>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</si>
  <si>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</si>
  <si>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</si>
  <si>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</si>
  <si>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</si>
  <si>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</si>
  <si>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</si>
  <si>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</si>
  <si>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</si>
  <si>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</si>
  <si>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</si>
  <si>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</si>
  <si>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</si>
  <si>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</si>
  <si>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</si>
  <si>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</si>
  <si>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</si>
  <si>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</si>
  <si>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</si>
  <si>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</si>
  <si>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</si>
  <si>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</si>
  <si>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</si>
  <si>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</si>
  <si>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</si>
  <si>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</si>
  <si>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</si>
  <si>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</si>
  <si>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</si>
  <si>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</si>
  <si>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</si>
  <si>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</si>
  <si>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</si>
  <si>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</si>
  <si>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</si>
  <si>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</si>
  <si>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</si>
  <si>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</si>
  <si>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</si>
  <si>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</si>
  <si>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</si>
  <si>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</si>
  <si>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</si>
  <si>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</si>
  <si>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</si>
  <si>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</si>
  <si>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</si>
  <si>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</si>
  <si>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</si>
  <si>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</si>
  <si>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</si>
  <si>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</si>
  <si>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</si>
  <si>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</si>
  <si>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</si>
  <si>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</si>
  <si>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</si>
  <si>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</si>
  <si>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</si>
  <si>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</si>
  <si>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</si>
  <si>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</si>
  <si>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</si>
  <si>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</si>
  <si>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</si>
  <si>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</si>
  <si>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</si>
  <si>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</si>
  <si>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</si>
  <si>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</si>
  <si>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</si>
  <si>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</si>
  <si>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</si>
  <si>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</si>
  <si>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</si>
  <si>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</si>
  <si>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</si>
  <si>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</si>
  <si>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</si>
  <si>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</si>
  <si>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</si>
  <si>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</si>
  <si>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</si>
  <si>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</si>
  <si>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</si>
  <si>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</si>
  <si>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</si>
  <si>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</si>
  <si>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</si>
  <si>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</si>
  <si>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</si>
  <si>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</si>
  <si>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</si>
  <si>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</si>
  <si>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</si>
  <si>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</si>
  <si>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</si>
  <si>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</si>
  <si>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</si>
  <si>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</si>
  <si>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</si>
  <si>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</si>
  <si>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</si>
  <si>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</si>
  <si>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</si>
  <si>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</si>
  <si>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</si>
  <si>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</si>
  <si>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</si>
  <si>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</si>
  <si>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</si>
  <si>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</si>
  <si>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</si>
  <si>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</si>
  <si>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</si>
  <si>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</si>
  <si>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</si>
  <si>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</si>
  <si>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</si>
  <si>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</si>
  <si>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</si>
  <si>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</si>
  <si>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</si>
  <si>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</si>
  <si>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</si>
  <si>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</si>
  <si>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</si>
  <si>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</si>
  <si>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</si>
  <si>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</si>
  <si>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</si>
  <si>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</si>
  <si>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</si>
  <si>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</si>
  <si>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</si>
  <si>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</si>
  <si>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</si>
  <si>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</si>
  <si>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</si>
  <si>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</si>
  <si>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</si>
  <si>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</si>
  <si>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</si>
  <si>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</si>
  <si>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</si>
  <si>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</si>
  <si>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</si>
  <si>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</si>
  <si>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</si>
  <si>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</si>
  <si>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</si>
  <si>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</si>
  <si>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</si>
  <si>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</si>
  <si>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</si>
  <si>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</si>
  <si>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</si>
  <si>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</si>
  <si>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</si>
  <si>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</si>
  <si>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</si>
  <si>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</si>
  <si>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</si>
  <si>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</si>
  <si>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</si>
  <si>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</si>
  <si>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</si>
  <si>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</si>
  <si>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</si>
  <si>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</si>
  <si>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</si>
  <si>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</si>
  <si>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</si>
  <si>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</si>
  <si>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</si>
  <si>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</si>
  <si>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</si>
  <si>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</si>
  <si>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</si>
  <si>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</si>
  <si>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</si>
  <si>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</si>
  <si>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</si>
  <si>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</si>
  <si>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</si>
  <si>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</si>
  <si>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</si>
  <si>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</si>
  <si>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</si>
  <si>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</si>
  <si>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</si>
  <si>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</si>
  <si>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</si>
  <si>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</si>
  <si>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</si>
  <si>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</si>
  <si>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</si>
  <si>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</si>
  <si>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</si>
  <si>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</si>
  <si>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</si>
  <si>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</si>
  <si>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</si>
  <si>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</si>
  <si>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</si>
  <si>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</si>
  <si>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</si>
  <si>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</si>
  <si>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</si>
  <si>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</si>
  <si>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</si>
  <si>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</si>
  <si>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</si>
  <si>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</si>
  <si>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</si>
  <si>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</si>
  <si>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</si>
  <si>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</si>
  <si>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</si>
  <si>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</si>
  <si>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</si>
  <si>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</si>
  <si>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</si>
  <si>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</si>
  <si>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</si>
  <si>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</si>
  <si>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</si>
  <si>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</si>
  <si>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</si>
  <si>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</si>
  <si>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</si>
  <si>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</si>
  <si>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</si>
  <si>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</si>
  <si>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</si>
  <si>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</si>
  <si>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</si>
  <si>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</si>
  <si>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</si>
  <si>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</si>
  <si>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</si>
  <si>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</si>
  <si>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</si>
  <si>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</si>
  <si>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</si>
  <si>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</si>
  <si>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</si>
  <si>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</si>
  <si>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</si>
  <si>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</si>
  <si>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</si>
  <si>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</si>
  <si>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</si>
  <si>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</si>
  <si>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</si>
  <si>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</si>
  <si>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</si>
  <si>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</si>
  <si>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</si>
  <si>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</si>
  <si>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</si>
  <si>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</si>
  <si>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</si>
  <si>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</si>
  <si>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</si>
  <si>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</si>
  <si>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</si>
  <si>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</si>
  <si>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</si>
  <si>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</si>
  <si>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</si>
  <si>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</si>
  <si>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</si>
  <si>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</si>
  <si>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</si>
  <si>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</si>
  <si>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</si>
  <si>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</si>
  <si>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</si>
  <si>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</si>
  <si>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</si>
  <si>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</si>
  <si>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</si>
  <si>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</si>
  <si>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</si>
  <si>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</si>
  <si>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</si>
  <si>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</si>
  <si>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</si>
  <si>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</si>
  <si>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</si>
  <si>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</si>
  <si>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</si>
  <si>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</si>
  <si>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</si>
  <si>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</si>
  <si>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</si>
  <si>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</si>
  <si>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</si>
  <si>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</si>
  <si>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</si>
  <si>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</si>
  <si>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</si>
  <si>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</si>
  <si>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</si>
  <si>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</si>
  <si>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</si>
  <si>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</si>
  <si>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</si>
  <si>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</si>
  <si>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</si>
  <si>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</si>
  <si>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</si>
  <si>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</si>
  <si>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</si>
  <si>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</si>
  <si>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</si>
  <si>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</si>
  <si>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</si>
  <si>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</si>
  <si>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</si>
  <si>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</si>
  <si>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</si>
  <si>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</si>
  <si>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</si>
  <si>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</si>
  <si>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</si>
  <si>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</si>
  <si>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</si>
  <si>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</si>
  <si>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</si>
  <si>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</si>
  <si>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</si>
  <si>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</si>
  <si>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</si>
  <si>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</si>
  <si>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</si>
  <si>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</si>
  <si>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</si>
  <si>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</si>
  <si>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</si>
  <si>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</si>
  <si>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</si>
  <si>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</si>
  <si>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</si>
  <si>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</si>
  <si>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</si>
  <si>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</si>
  <si>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</si>
  <si>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</si>
  <si>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</si>
  <si>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</si>
  <si>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</si>
  <si>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</si>
  <si>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</si>
  <si>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</si>
  <si>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</si>
  <si>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</si>
  <si>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</si>
  <si>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</si>
  <si>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</si>
  <si>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</si>
  <si>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</si>
  <si>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</si>
  <si>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</si>
  <si>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</si>
  <si>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</si>
  <si>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</si>
  <si>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</si>
  <si>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</si>
  <si>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</si>
  <si>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</si>
  <si>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</si>
  <si>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</si>
  <si>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</si>
  <si>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</si>
  <si>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</si>
  <si>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</si>
  <si>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</si>
  <si>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</si>
  <si>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</si>
  <si>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</si>
  <si>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</si>
  <si>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</si>
  <si>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</si>
  <si>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</si>
  <si>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</si>
  <si>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</si>
  <si>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</si>
  <si>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</si>
  <si>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</si>
  <si>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</si>
  <si>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</si>
  <si>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</si>
  <si>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</si>
  <si>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</si>
  <si>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</si>
  <si>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</si>
  <si>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</si>
  <si>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</si>
  <si>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</si>
  <si>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</si>
  <si>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</si>
  <si>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</si>
  <si>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</si>
  <si>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</si>
  <si>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</si>
  <si>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</si>
  <si>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</si>
  <si>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</si>
  <si>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</si>
  <si>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</si>
  <si>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</si>
  <si>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</si>
  <si>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</si>
  <si>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</si>
  <si>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</si>
  <si>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</si>
  <si>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</si>
  <si>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</si>
  <si>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</si>
  <si>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</si>
  <si>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</si>
  <si>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</si>
  <si>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</si>
  <si>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</si>
  <si>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</si>
  <si>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</si>
  <si>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</si>
  <si>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</si>
  <si>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</si>
  <si>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</si>
  <si>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</si>
  <si>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</si>
  <si>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</si>
  <si>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</si>
  <si>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</si>
  <si>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</si>
  <si>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</si>
  <si>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</si>
  <si>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</si>
  <si>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</si>
  <si>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</si>
  <si>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</si>
  <si>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</si>
  <si>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</si>
  <si>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</si>
  <si>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</si>
  <si>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</si>
  <si>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</si>
  <si>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</si>
  <si>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</si>
  <si>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</si>
  <si>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</si>
  <si>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</si>
  <si>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</si>
  <si>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</si>
  <si>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</si>
  <si>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</si>
  <si>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</si>
  <si>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</si>
  <si>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</si>
  <si>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</si>
  <si>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</si>
  <si>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</si>
  <si>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</si>
  <si>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</si>
  <si>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</si>
  <si>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</si>
  <si>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</si>
  <si>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</si>
  <si>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</si>
  <si>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</si>
  <si>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</si>
  <si>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</si>
  <si>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</si>
  <si>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</si>
  <si>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</si>
  <si>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</si>
  <si>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</si>
  <si>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</si>
  <si>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</si>
  <si>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</si>
  <si>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</si>
  <si>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</si>
  <si>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</si>
  <si>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</si>
  <si>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</si>
  <si>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</si>
  <si>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</si>
  <si>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</si>
  <si>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</si>
  <si>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</si>
  <si>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</si>
  <si>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</si>
  <si>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</si>
  <si>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</si>
  <si>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</si>
  <si>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</si>
  <si>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</si>
  <si>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</si>
  <si>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</si>
  <si>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</si>
  <si>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</si>
  <si>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</si>
  <si>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</si>
  <si>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</si>
  <si>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</si>
  <si>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</si>
  <si>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</si>
  <si>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</si>
  <si>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</si>
  <si>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</si>
  <si>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</si>
  <si>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</si>
  <si>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</si>
  <si>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</si>
  <si>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</si>
  <si>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</si>
  <si>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</si>
  <si>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</si>
  <si>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</si>
  <si>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</si>
  <si>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</si>
  <si>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</si>
  <si>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</si>
  <si>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</si>
  <si>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</si>
  <si>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</si>
  <si>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</si>
  <si>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</si>
  <si>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</si>
  <si>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</si>
  <si>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</si>
  <si>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</si>
  <si>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</si>
  <si>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</si>
  <si>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</si>
  <si>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</si>
  <si>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</si>
  <si>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</si>
  <si>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</si>
  <si>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</si>
  <si>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</si>
  <si>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</si>
  <si>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</si>
  <si>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</si>
  <si>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</si>
  <si>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</si>
  <si>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</si>
  <si>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</si>
  <si>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</si>
  <si>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</si>
  <si>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</si>
  <si>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</si>
  <si>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</si>
  <si>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</si>
  <si>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</si>
  <si>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</si>
  <si>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</si>
  <si>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</si>
  <si>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</si>
  <si>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</si>
  <si>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</si>
  <si>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</si>
  <si>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</si>
  <si>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</si>
  <si>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</si>
  <si>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</si>
  <si>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</si>
  <si>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</si>
  <si>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</si>
  <si>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</si>
  <si>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</si>
  <si>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</si>
  <si>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</si>
  <si>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</si>
  <si>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</si>
  <si>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</si>
  <si>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</si>
  <si>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</si>
  <si>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</si>
  <si>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</si>
  <si>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</si>
  <si>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</si>
  <si>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</si>
  <si>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</si>
  <si>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</si>
  <si>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</si>
  <si>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</si>
  <si>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</si>
  <si>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</si>
  <si>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</si>
  <si>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</si>
  <si>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</si>
  <si>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</si>
  <si>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</si>
  <si>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</si>
  <si>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</si>
  <si>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</si>
  <si>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</si>
  <si>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</si>
  <si>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</si>
  <si>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</si>
  <si>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</si>
  <si>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</si>
  <si>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</si>
  <si>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</si>
  <si>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</si>
  <si>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</si>
  <si>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</si>
  <si>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</si>
  <si>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</si>
  <si>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</si>
  <si>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</si>
  <si>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</si>
  <si>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</si>
  <si>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</si>
  <si>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</si>
  <si>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</si>
  <si>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</si>
  <si>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</si>
  <si>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</si>
  <si>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</si>
  <si>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</si>
  <si>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</si>
  <si>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</si>
  <si>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</si>
  <si>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</si>
  <si>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</si>
  <si>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</si>
  <si>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</si>
  <si>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</si>
  <si>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</si>
  <si>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</si>
  <si>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</si>
  <si>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</si>
  <si>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</si>
  <si>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</si>
  <si>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</si>
  <si>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</si>
  <si>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</si>
  <si>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</si>
  <si>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</si>
  <si>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</si>
  <si>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</si>
  <si>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</si>
  <si>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</si>
  <si>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</si>
  <si>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</si>
  <si>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</si>
  <si>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</si>
  <si>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</si>
  <si>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</si>
  <si>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</si>
  <si>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</si>
  <si>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</si>
  <si>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</si>
  <si>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</si>
  <si>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</si>
  <si>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</si>
  <si>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</si>
  <si>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</si>
  <si>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</si>
  <si>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</si>
  <si>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</si>
  <si>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</si>
  <si>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</si>
  <si>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</si>
  <si>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</si>
  <si>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</si>
  <si>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</si>
  <si>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</si>
  <si>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</si>
  <si>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</si>
  <si>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</si>
  <si>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</si>
  <si>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</si>
  <si>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</si>
  <si>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</si>
  <si>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</si>
  <si>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</si>
  <si>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</si>
  <si>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</si>
  <si>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</si>
  <si>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</si>
  <si>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</si>
  <si>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</si>
  <si>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</si>
  <si>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</si>
  <si>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</si>
  <si>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</si>
  <si>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</si>
  <si>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</si>
  <si>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</si>
  <si>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</si>
  <si>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</si>
  <si>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</si>
  <si>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</si>
  <si>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</si>
  <si>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</si>
  <si>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</si>
  <si>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</si>
  <si>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</si>
  <si>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</si>
  <si>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</si>
  <si>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</si>
  <si>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</si>
  <si>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</si>
  <si>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</si>
  <si>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</si>
  <si>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</si>
  <si>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</si>
  <si>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</si>
  <si>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</si>
  <si>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</si>
  <si>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</si>
  <si>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</si>
  <si>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</si>
  <si>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</si>
  <si>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</si>
  <si>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</si>
  <si>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</si>
  <si>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</si>
  <si>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</si>
  <si>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</si>
  <si>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</si>
  <si>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</si>
  <si>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</si>
  <si>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</si>
  <si>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</si>
  <si>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</si>
  <si>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</si>
  <si>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</si>
  <si>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</si>
  <si>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</si>
  <si>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</si>
  <si>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</si>
  <si>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</si>
  <si>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</si>
  <si>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</si>
  <si>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</si>
  <si>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</si>
  <si>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</si>
  <si>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</si>
  <si>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</si>
  <si>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</si>
  <si>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</si>
  <si>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</si>
  <si>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</si>
  <si>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</si>
  <si>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</si>
  <si>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</si>
  <si>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</si>
  <si>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</si>
  <si>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</si>
  <si>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</si>
  <si>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</si>
  <si>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</si>
  <si>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</si>
  <si>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</si>
  <si>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</si>
  <si>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</si>
  <si>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</si>
  <si>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</si>
  <si>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</si>
  <si>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</si>
  <si>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</si>
  <si>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</si>
  <si>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</si>
  <si>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</si>
  <si>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</si>
  <si>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</si>
  <si>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</si>
  <si>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</si>
  <si>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</si>
  <si>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</si>
  <si>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</si>
  <si>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</si>
  <si>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</si>
  <si>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</si>
  <si>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</si>
  <si>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</si>
  <si>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</si>
  <si>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</si>
  <si>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</si>
  <si>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</si>
  <si>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</si>
  <si>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</si>
  <si>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</si>
  <si>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</si>
  <si>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</si>
  <si>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</si>
  <si>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</si>
  <si>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</si>
  <si>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</si>
  <si>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</si>
  <si>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</si>
  <si>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</si>
  <si>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</si>
  <si>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</si>
  <si>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</si>
  <si>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</si>
  <si>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</si>
  <si>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</si>
  <si>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</si>
  <si>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</si>
  <si>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</si>
  <si>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</si>
  <si>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</si>
  <si>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</si>
  <si>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</si>
  <si>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</si>
  <si>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</si>
  <si>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</si>
  <si>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</si>
  <si>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</si>
  <si>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</si>
  <si>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</si>
  <si>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</si>
  <si>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</si>
  <si>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</si>
  <si>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</si>
  <si>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</si>
  <si>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</si>
  <si>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</si>
  <si>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</si>
  <si>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</si>
  <si>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</si>
  <si>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</si>
  <si>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</si>
  <si>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</si>
  <si>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</si>
  <si>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</si>
  <si>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</si>
  <si>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</si>
  <si>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</si>
  <si>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</si>
  <si>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</si>
  <si>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</si>
  <si>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</si>
  <si>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</si>
  <si>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</si>
  <si>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</si>
  <si>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</si>
  <si>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</si>
  <si>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</si>
  <si>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</si>
  <si>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</si>
  <si>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</si>
  <si>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</si>
  <si>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</si>
  <si>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</si>
  <si>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</si>
  <si>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</si>
  <si>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</si>
  <si>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</si>
  <si>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</si>
  <si>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</si>
  <si>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</si>
  <si>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</si>
  <si>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</si>
  <si>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</si>
  <si>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</si>
  <si>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</si>
  <si>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</si>
  <si>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</si>
  <si>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</si>
  <si>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</si>
  <si>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</si>
  <si>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</si>
  <si>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</si>
  <si>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</si>
  <si>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</si>
  <si>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</si>
  <si>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</si>
  <si>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</si>
  <si>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</si>
  <si>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</si>
  <si>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</si>
  <si>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</si>
  <si>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</si>
  <si>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</si>
  <si>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</si>
  <si>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</si>
  <si>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</si>
  <si>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</si>
  <si>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</si>
  <si>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</si>
  <si>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</si>
  <si>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</si>
  <si>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</si>
  <si>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</si>
  <si>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</si>
  <si>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</si>
  <si>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</si>
  <si>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</si>
  <si>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</si>
  <si>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</si>
  <si>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</si>
  <si>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</si>
  <si>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</si>
  <si>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</si>
  <si>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</si>
  <si>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</si>
  <si>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</si>
  <si>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</si>
  <si>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</si>
  <si>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</si>
  <si>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</si>
  <si>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</si>
  <si>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</si>
  <si>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</si>
  <si>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</si>
  <si>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</si>
  <si>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</si>
  <si>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</si>
  <si>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</si>
  <si>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</si>
  <si>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</si>
  <si>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</si>
  <si>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</si>
  <si>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</si>
  <si>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</si>
  <si>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</si>
  <si>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</si>
  <si>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</si>
  <si>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</si>
  <si>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</si>
  <si>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</si>
  <si>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</si>
  <si>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</si>
  <si>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</si>
  <si>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</si>
  <si>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</si>
  <si>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</si>
  <si>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</si>
  <si>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</si>
  <si>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</si>
  <si>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</si>
  <si>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</si>
  <si>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</si>
  <si>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</si>
  <si>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</si>
  <si>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</si>
  <si>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</si>
  <si>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</si>
  <si>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</si>
  <si>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</si>
  <si>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</si>
  <si>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</si>
  <si>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</si>
  <si>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</si>
  <si>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</si>
  <si>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</si>
  <si>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</si>
  <si>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</si>
  <si>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</si>
  <si>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</si>
  <si>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</si>
  <si>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</si>
  <si>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</si>
  <si>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</si>
  <si>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</si>
  <si>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</si>
  <si>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</si>
  <si>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</si>
  <si>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</si>
  <si>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</si>
  <si>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</si>
  <si>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</si>
  <si>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</si>
  <si>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</si>
  <si>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</si>
  <si>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</si>
  <si>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</si>
  <si>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</si>
  <si>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</si>
  <si>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</si>
  <si>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</si>
  <si>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</si>
  <si>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</si>
  <si>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</si>
  <si>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</si>
  <si>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</si>
  <si>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</si>
  <si>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</si>
  <si>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</si>
  <si>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</si>
  <si>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</si>
  <si>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</si>
  <si>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</si>
  <si>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</si>
  <si>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</si>
  <si>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</si>
  <si>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</si>
  <si>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</si>
  <si>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</si>
  <si>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</si>
  <si>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</si>
  <si>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</si>
  <si>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</si>
  <si>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</si>
  <si>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</si>
  <si>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</si>
  <si>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</si>
  <si>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</si>
  <si>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</si>
  <si>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</si>
  <si>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</si>
  <si>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</si>
  <si>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</si>
  <si>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</si>
  <si>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</si>
  <si>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</si>
  <si>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</si>
  <si>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</si>
  <si>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</si>
  <si>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</si>
  <si>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</si>
  <si>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</si>
  <si>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</si>
  <si>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</si>
  <si>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</si>
  <si>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</si>
  <si>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</si>
  <si>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</si>
  <si>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</si>
  <si>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</si>
  <si>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</si>
  <si>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</si>
  <si>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</si>
  <si>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</si>
  <si>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</si>
  <si>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</si>
  <si>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</si>
  <si>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</si>
  <si>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</si>
  <si>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</si>
  <si>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</si>
  <si>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</si>
  <si>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</si>
  <si>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</si>
  <si>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</si>
  <si>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</si>
  <si>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</si>
  <si>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</si>
  <si>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</si>
  <si>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</si>
  <si>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</si>
  <si>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</si>
  <si>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</si>
  <si>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</si>
  <si>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</si>
  <si>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</si>
  <si>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</si>
  <si>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</si>
  <si>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</si>
  <si>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</si>
  <si>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</si>
  <si>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</si>
  <si>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</si>
  <si>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</si>
  <si>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</si>
  <si>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</si>
  <si>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</si>
  <si>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</si>
  <si>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</si>
  <si>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</si>
  <si>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</si>
  <si>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</si>
  <si>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</si>
  <si>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</si>
  <si>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</si>
  <si>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</si>
  <si>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</si>
  <si>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</si>
  <si>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</si>
  <si>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</si>
  <si>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</si>
  <si>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</si>
  <si>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</si>
  <si>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</si>
  <si>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</si>
  <si>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</si>
  <si>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</si>
  <si>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</si>
  <si>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</si>
  <si>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</si>
  <si>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</si>
  <si>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</si>
  <si>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</si>
  <si>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</si>
  <si>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</si>
  <si>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</si>
  <si>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</si>
  <si>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</si>
  <si>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</si>
  <si>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</si>
  <si>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</si>
  <si>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</si>
  <si>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</si>
  <si>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</si>
  <si>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</si>
  <si>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</si>
  <si>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</si>
  <si>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</si>
  <si>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</si>
  <si>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</si>
  <si>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</si>
  <si>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</si>
  <si>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</si>
  <si>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</si>
  <si>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</si>
  <si>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</si>
  <si>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</si>
  <si>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</si>
  <si>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</si>
  <si>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</si>
  <si>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</si>
  <si>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</si>
  <si>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</si>
  <si>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</si>
  <si>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</si>
  <si>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</si>
  <si>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</si>
  <si>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</si>
  <si>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</si>
  <si>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</si>
  <si>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</si>
  <si>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</si>
  <si>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</si>
  <si>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</si>
  <si>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</si>
  <si>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</si>
  <si>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</si>
  <si>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</si>
  <si>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</si>
  <si>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</si>
  <si>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</si>
  <si>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</si>
  <si>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</si>
  <si>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</si>
  <si>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</si>
  <si>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</si>
  <si>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</si>
  <si>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</si>
  <si>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</si>
  <si>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</si>
  <si>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</si>
  <si>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</si>
  <si>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</si>
  <si>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</si>
  <si>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</si>
  <si>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</si>
  <si>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</si>
  <si>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</si>
  <si>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</si>
  <si>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</si>
  <si>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</si>
  <si>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</si>
  <si>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</si>
  <si>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</si>
  <si>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</si>
  <si>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</si>
  <si>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</si>
  <si>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</si>
  <si>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</si>
  <si>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</si>
  <si>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</si>
  <si>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</si>
  <si>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</si>
  <si>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</si>
  <si>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</si>
  <si>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</si>
  <si>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</si>
  <si>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</si>
  <si>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</si>
  <si>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</si>
  <si>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</si>
  <si>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</si>
  <si>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</si>
  <si>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</si>
  <si>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</si>
  <si>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</si>
  <si>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</si>
  <si>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</si>
  <si>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</si>
  <si>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</si>
  <si>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</si>
  <si>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</si>
  <si>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</si>
  <si>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</si>
  <si>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</si>
  <si>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</si>
  <si>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</si>
  <si>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</si>
  <si>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</si>
  <si>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</si>
  <si>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</si>
  <si>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</si>
  <si>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</si>
  <si>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</si>
  <si>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</si>
  <si>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</si>
  <si>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</si>
  <si>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</si>
  <si>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</si>
  <si>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</si>
  <si>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</si>
  <si>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</si>
  <si>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</si>
  <si>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</si>
  <si>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</si>
  <si>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</si>
  <si>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</si>
  <si>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</si>
  <si>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</si>
  <si>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</si>
  <si>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</si>
  <si>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</si>
  <si>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</si>
  <si>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</si>
  <si>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</si>
  <si>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</si>
  <si>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</si>
  <si>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</si>
  <si>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</si>
  <si>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</si>
  <si>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</si>
  <si>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</si>
  <si>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</si>
  <si>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</si>
  <si>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</si>
  <si>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</si>
  <si>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</si>
  <si>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</si>
  <si>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</si>
  <si>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</si>
  <si>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</si>
  <si>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</si>
  <si>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</si>
  <si>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</si>
  <si>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</si>
  <si>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</si>
  <si>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</si>
  <si>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</si>
  <si>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</si>
  <si>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</si>
  <si>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</si>
  <si>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</si>
  <si>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</si>
  <si>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</si>
  <si>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</si>
  <si>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</si>
  <si>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</si>
  <si>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</si>
  <si>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</si>
  <si>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</si>
  <si>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</si>
  <si>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</si>
  <si>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</si>
  <si>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</si>
  <si>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</si>
  <si>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</si>
  <si>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</si>
  <si>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</si>
  <si>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</si>
  <si>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</si>
  <si>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</si>
  <si>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</si>
  <si>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</si>
  <si>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</si>
  <si>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</si>
  <si>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</si>
  <si>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</si>
  <si>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</si>
  <si>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</si>
  <si>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</si>
  <si>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</si>
  <si>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</si>
  <si>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</si>
  <si>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</si>
  <si>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</si>
  <si>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</si>
  <si>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</si>
  <si>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</si>
  <si>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</si>
  <si>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</si>
  <si>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</si>
  <si>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</si>
  <si>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</si>
  <si>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</si>
  <si>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</si>
  <si>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</si>
  <si>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</si>
  <si>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</si>
  <si>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</si>
  <si>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</si>
  <si>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</si>
  <si>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</si>
  <si>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</si>
  <si>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</si>
  <si>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</si>
  <si>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</si>
  <si>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</si>
  <si>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</si>
  <si>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</si>
  <si>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</si>
  <si>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</si>
  <si>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</si>
  <si>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</si>
  <si>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</si>
  <si>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</si>
  <si>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</si>
  <si>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</si>
  <si>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</si>
  <si>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</si>
  <si>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</si>
  <si>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</si>
  <si>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</si>
  <si>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</si>
  <si>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</si>
  <si>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</si>
  <si>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</si>
  <si>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</si>
  <si>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</si>
  <si>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</si>
  <si>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</si>
  <si>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</si>
  <si>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</si>
  <si>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</si>
  <si>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</si>
  <si>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</si>
  <si>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</si>
  <si>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</si>
  <si>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</si>
  <si>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</si>
  <si>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</si>
  <si>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</si>
  <si>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</si>
  <si>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</si>
  <si>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</si>
  <si>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</si>
  <si>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</si>
  <si>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</si>
  <si>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</si>
  <si>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</si>
  <si>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</si>
  <si>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</si>
  <si>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</si>
  <si>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</si>
  <si>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</si>
  <si>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</si>
  <si>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</si>
  <si>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</si>
  <si>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</si>
  <si>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</si>
  <si>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</si>
  <si>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</si>
  <si>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</si>
  <si>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</si>
  <si>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</si>
  <si>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</si>
  <si>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</si>
  <si>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</si>
  <si>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</si>
  <si>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</si>
  <si>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</si>
  <si>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</si>
  <si>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</si>
  <si>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</si>
  <si>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</si>
  <si>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</si>
  <si>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</si>
  <si>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</si>
  <si>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</si>
  <si>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</si>
  <si>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</si>
  <si>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</si>
  <si>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</si>
  <si>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</si>
  <si>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</si>
  <si>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</si>
  <si>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</si>
  <si>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</si>
  <si>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</si>
  <si>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</si>
  <si>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</si>
  <si>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</si>
  <si>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</si>
  <si>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</si>
  <si>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</si>
  <si>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</si>
  <si>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</si>
  <si>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</si>
  <si>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</si>
  <si>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</si>
  <si>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</si>
  <si>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</si>
  <si>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</si>
  <si>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</si>
  <si>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</si>
  <si>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</si>
  <si>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</si>
  <si>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</si>
  <si>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</si>
  <si>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</si>
  <si>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</si>
  <si>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</si>
  <si>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</si>
  <si>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</si>
  <si>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</si>
  <si>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</si>
  <si>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</si>
  <si>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</si>
  <si>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</si>
  <si>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</si>
  <si>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</si>
  <si>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</si>
  <si>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</si>
  <si>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</si>
  <si>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</si>
  <si>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</si>
  <si>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</si>
  <si>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</si>
  <si>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</si>
  <si>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</si>
  <si>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</si>
  <si>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</si>
  <si>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</si>
  <si>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</si>
  <si>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</si>
  <si>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</si>
  <si>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</si>
  <si>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</si>
  <si>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</si>
  <si>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</si>
  <si>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</si>
  <si>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</si>
  <si>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</si>
  <si>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</si>
  <si>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</si>
  <si>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</si>
  <si>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</si>
  <si>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</si>
  <si>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</si>
  <si>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</si>
  <si>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</si>
  <si>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</si>
  <si>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</si>
  <si>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</si>
  <si>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</si>
  <si>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</si>
  <si>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</si>
  <si>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</si>
  <si>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</si>
  <si>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</si>
  <si>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</si>
  <si>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</si>
  <si>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</si>
  <si>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</si>
  <si>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</si>
  <si>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</si>
  <si>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</si>
  <si>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</si>
  <si>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</si>
  <si>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</si>
  <si>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</si>
  <si>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</si>
  <si>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</si>
  <si>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</si>
  <si>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</si>
  <si>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</si>
  <si>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</si>
  <si>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</si>
  <si>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</si>
  <si>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</si>
  <si>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</si>
  <si>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</si>
  <si>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</si>
  <si>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</si>
  <si>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</si>
  <si>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</si>
  <si>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</si>
  <si>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</si>
  <si>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</si>
  <si>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</si>
  <si>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</si>
  <si>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</si>
  <si>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</si>
  <si>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</si>
  <si>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</si>
  <si>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</si>
  <si>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</si>
  <si>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</si>
  <si>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</si>
  <si>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</si>
  <si>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</si>
  <si>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</si>
  <si>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</si>
  <si>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</si>
  <si>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</si>
  <si>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</si>
  <si>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</si>
  <si>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</si>
  <si>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</si>
  <si>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</si>
  <si>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</si>
  <si>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</si>
  <si>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</si>
  <si>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</si>
  <si>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</si>
  <si>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</si>
  <si>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</si>
  <si>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</si>
  <si>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</si>
  <si>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</si>
  <si>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</si>
  <si>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</si>
  <si>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</si>
  <si>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</si>
  <si>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</si>
  <si>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</si>
  <si>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</si>
  <si>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</si>
  <si>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</si>
  <si>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</si>
  <si>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</si>
  <si>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</si>
  <si>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</si>
  <si>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</si>
  <si>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</si>
  <si>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</si>
  <si>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</si>
  <si>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</si>
  <si>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</si>
  <si>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</si>
  <si>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</si>
  <si>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</si>
  <si>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</si>
  <si>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</si>
  <si>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</si>
  <si>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</si>
  <si>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</si>
  <si>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</si>
  <si>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</si>
  <si>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</si>
  <si>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</si>
  <si>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</si>
  <si>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</si>
  <si>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</si>
  <si>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</si>
  <si>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</si>
  <si>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</si>
  <si>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</si>
  <si>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</si>
  <si>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</si>
  <si>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</si>
  <si>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</si>
  <si>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</si>
  <si>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</si>
  <si>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</si>
  <si>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</si>
  <si>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</si>
  <si>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</si>
  <si>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</si>
  <si>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</si>
  <si>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</si>
  <si>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</si>
  <si>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</si>
  <si>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</si>
  <si>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</si>
  <si>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</si>
  <si>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</si>
  <si>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</si>
  <si>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</si>
  <si>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</si>
  <si>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</si>
  <si>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</si>
  <si>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</si>
  <si>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</si>
  <si>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</si>
  <si>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</si>
  <si>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</si>
  <si>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</si>
  <si>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</si>
  <si>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</si>
  <si>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</si>
  <si>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</si>
  <si>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</si>
  <si>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</si>
  <si>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</si>
  <si>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</si>
  <si>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</si>
  <si>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</si>
  <si>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</si>
  <si>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</si>
  <si>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</si>
  <si>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</si>
  <si>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</si>
  <si>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</si>
  <si>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</si>
  <si>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</si>
  <si>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</si>
  <si>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</si>
  <si>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</si>
  <si>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</si>
  <si>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</si>
  <si>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</si>
  <si>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</si>
  <si>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</si>
  <si>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</si>
  <si>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</si>
  <si>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</si>
  <si>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</si>
  <si>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</si>
  <si>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</si>
  <si>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</si>
  <si>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</si>
  <si>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</si>
  <si>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</si>
  <si>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</si>
  <si>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</si>
  <si>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</si>
  <si>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</si>
  <si>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</si>
  <si>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</si>
  <si>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</si>
  <si>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</si>
  <si>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</si>
  <si>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</si>
  <si>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</si>
  <si>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</si>
  <si>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</si>
  <si>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</si>
  <si>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</si>
  <si>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</si>
  <si>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</si>
  <si>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</si>
  <si>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</si>
  <si>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</si>
  <si>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</si>
  <si>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</si>
  <si>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</si>
  <si>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</si>
  <si>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</si>
  <si>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</si>
  <si>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</si>
  <si>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</si>
  <si>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</si>
  <si>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</si>
  <si>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</si>
  <si>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</si>
  <si>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</si>
  <si>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</si>
  <si>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</si>
  <si>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</si>
  <si>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</si>
  <si>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</si>
  <si>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</si>
  <si>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</si>
  <si>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</si>
  <si>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</si>
  <si>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</si>
  <si>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</si>
  <si>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</si>
  <si>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</si>
  <si>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</si>
  <si>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</si>
  <si>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</si>
  <si>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</si>
  <si>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</si>
  <si>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</si>
  <si>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</si>
  <si>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</si>
  <si>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</si>
  <si>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</si>
  <si>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</si>
  <si>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</si>
  <si>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</si>
  <si>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</si>
  <si>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</si>
  <si>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</si>
  <si>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</si>
  <si>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</si>
  <si>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</si>
  <si>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</si>
  <si>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</si>
  <si>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</si>
  <si>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</si>
  <si>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</si>
  <si>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</si>
  <si>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</si>
  <si>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</si>
  <si>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</si>
  <si>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</si>
  <si>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</si>
  <si>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</si>
  <si>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</si>
  <si>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</si>
  <si>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</si>
  <si>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</si>
  <si>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</si>
  <si>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</si>
  <si>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</si>
  <si>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</si>
  <si>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</si>
  <si>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</si>
  <si>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</si>
  <si>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</si>
  <si>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</si>
  <si>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</si>
  <si>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</si>
  <si>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</si>
  <si>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</si>
  <si>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</si>
  <si>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</si>
  <si>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</si>
  <si>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</si>
  <si>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</si>
  <si>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</si>
  <si>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</si>
  <si>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</si>
  <si>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</si>
  <si>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</si>
  <si>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</si>
  <si>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</si>
  <si>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</si>
  <si>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</si>
  <si>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</si>
  <si>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</si>
  <si>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</si>
  <si>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</si>
  <si>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</si>
  <si>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</si>
  <si>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</si>
  <si>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</si>
  <si>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</si>
  <si>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</si>
  <si>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</si>
  <si>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</si>
  <si>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</si>
  <si>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</si>
  <si>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</si>
  <si>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</si>
  <si>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</si>
  <si>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</si>
  <si>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</si>
  <si>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</si>
  <si>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</si>
  <si>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</si>
  <si>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</si>
  <si>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</si>
  <si>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</si>
  <si>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</si>
  <si>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</si>
  <si>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</si>
  <si>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</si>
  <si>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</si>
  <si>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</si>
  <si>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</si>
  <si>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</si>
  <si>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</si>
  <si>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</si>
  <si>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</si>
  <si>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</si>
  <si>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</si>
  <si>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</si>
  <si>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</si>
  <si>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</si>
  <si>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</si>
  <si>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</si>
  <si>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</si>
  <si>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</si>
  <si>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</si>
  <si>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</si>
  <si>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</si>
  <si>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</si>
  <si>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</si>
  <si>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</si>
  <si>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</si>
  <si>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</si>
  <si>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</si>
  <si>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</si>
  <si>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</si>
  <si>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</si>
  <si>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</si>
  <si>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</si>
  <si>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</si>
  <si>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</si>
  <si>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</si>
  <si>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</si>
  <si>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</si>
  <si>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</si>
  <si>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</si>
  <si>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</si>
  <si>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</si>
  <si>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</si>
  <si>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</si>
  <si>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</si>
  <si>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</si>
  <si>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</si>
  <si>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</si>
  <si>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</si>
  <si>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</si>
  <si>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</si>
  <si>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</si>
  <si>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</si>
  <si>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</si>
  <si>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</si>
  <si>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</si>
  <si>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</si>
  <si>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</si>
  <si>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</si>
  <si>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</si>
  <si>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</si>
  <si>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</si>
  <si>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</si>
  <si>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</si>
  <si>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</si>
  <si>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</si>
  <si>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</si>
  <si>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</si>
  <si>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</si>
  <si>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</si>
  <si>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</si>
  <si>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</si>
  <si>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</si>
  <si>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</si>
  <si>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</si>
  <si>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</si>
  <si>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</si>
  <si>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</si>
  <si>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</si>
  <si>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</si>
  <si>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</si>
  <si>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</si>
  <si>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</si>
  <si>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</si>
  <si>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</si>
  <si>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</si>
  <si>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</si>
  <si>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</si>
  <si>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</si>
  <si>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</si>
  <si>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</si>
  <si>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</si>
  <si>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</si>
  <si>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</si>
  <si>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</si>
  <si>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</si>
  <si>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</si>
  <si>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</si>
  <si>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</si>
  <si>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</si>
  <si>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</si>
  <si>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</si>
  <si>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</si>
  <si>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</si>
  <si>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</si>
  <si>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</si>
  <si>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</si>
  <si>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</si>
  <si>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</si>
  <si>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</si>
  <si>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</si>
  <si>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</si>
  <si>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</si>
  <si>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</si>
  <si>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</si>
  <si>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</si>
  <si>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</si>
  <si>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</si>
  <si>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</si>
  <si>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</si>
  <si>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</si>
  <si>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</si>
  <si>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</si>
  <si>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</si>
  <si>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</si>
  <si>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</si>
  <si>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</si>
  <si>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</si>
  <si>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</si>
  <si>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</si>
  <si>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</si>
  <si>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</si>
  <si>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</si>
  <si>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</si>
  <si>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</si>
  <si>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</si>
  <si>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</si>
  <si>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</si>
  <si>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</si>
  <si>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</si>
  <si>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</si>
  <si>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</si>
  <si>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</si>
  <si>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</si>
  <si>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</si>
  <si>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</si>
  <si>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</si>
  <si>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</si>
  <si>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</si>
  <si>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</si>
  <si>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</si>
  <si>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</si>
  <si>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</si>
  <si>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</si>
  <si>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</si>
  <si>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</si>
  <si>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</si>
  <si>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</si>
  <si>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</si>
  <si>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</si>
  <si>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</si>
  <si>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</si>
  <si>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</si>
  <si>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</si>
  <si>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</si>
  <si>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</si>
  <si>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</si>
  <si>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</si>
  <si>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</si>
  <si>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</si>
  <si>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</si>
  <si>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</si>
  <si>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</si>
  <si>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</si>
  <si>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</si>
  <si>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</si>
  <si>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</si>
  <si>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</si>
  <si>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</si>
  <si>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</si>
  <si>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</si>
  <si>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</si>
  <si>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</si>
  <si>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</si>
  <si>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</si>
  <si>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</si>
  <si>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</si>
  <si>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</si>
  <si>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</si>
  <si>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</si>
  <si>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</si>
  <si>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</si>
  <si>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</si>
  <si>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</si>
  <si>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</si>
  <si>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</si>
  <si>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</si>
  <si>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</si>
  <si>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</si>
  <si>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</si>
  <si>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</si>
  <si>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</si>
  <si>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</si>
  <si>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</si>
  <si>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</si>
  <si>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</si>
  <si>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</si>
  <si>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</si>
  <si>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</si>
  <si>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</si>
  <si>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</si>
  <si>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</si>
  <si>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</si>
  <si>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</si>
  <si>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</si>
  <si>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</si>
  <si>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</si>
  <si>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</si>
  <si>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</si>
  <si>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</si>
  <si>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</si>
  <si>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</si>
  <si>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</si>
  <si>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</si>
  <si>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</si>
  <si>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</si>
  <si>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</si>
  <si>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</si>
  <si>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</si>
  <si>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</si>
  <si>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</si>
  <si>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</si>
  <si>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</si>
  <si>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</si>
  <si>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</si>
  <si>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</si>
  <si>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</si>
  <si>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</si>
  <si>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</si>
  <si>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</si>
  <si>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</si>
  <si>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</si>
  <si>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</si>
  <si>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</si>
  <si>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</si>
  <si>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</si>
  <si>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</si>
  <si>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</si>
  <si>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</si>
  <si>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</si>
  <si>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</si>
  <si>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</si>
  <si>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</si>
  <si>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</si>
  <si>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</si>
  <si>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</si>
  <si>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</si>
  <si>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</si>
  <si>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</si>
  <si>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</si>
  <si>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</si>
  <si>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</si>
  <si>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</si>
  <si>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</si>
  <si>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</si>
  <si>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</si>
  <si>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</si>
  <si>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</si>
  <si>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</si>
  <si>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</si>
  <si>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</si>
  <si>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</si>
  <si>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</si>
  <si>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</si>
  <si>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</si>
  <si>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</si>
  <si>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</si>
  <si>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</si>
  <si>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</si>
  <si>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</si>
  <si>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</si>
  <si>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</si>
  <si>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</si>
  <si>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</si>
  <si>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</si>
  <si>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</si>
  <si>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</si>
  <si>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</si>
  <si>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</si>
  <si>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</si>
  <si>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</si>
  <si>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</si>
  <si>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</si>
  <si>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</si>
  <si>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</si>
  <si>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</si>
  <si>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</si>
  <si>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</si>
  <si>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</si>
  <si>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</si>
  <si>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</si>
  <si>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</si>
  <si>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</si>
  <si>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</si>
  <si>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</si>
  <si>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</si>
  <si>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</si>
  <si>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</si>
  <si>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</si>
  <si>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</si>
  <si>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</si>
  <si>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</si>
  <si>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</si>
  <si>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</si>
  <si>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</si>
  <si>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</si>
  <si>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</si>
  <si>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</si>
  <si>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</si>
  <si>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</si>
  <si>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</si>
  <si>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</si>
  <si>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</si>
  <si>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</si>
  <si>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</si>
  <si>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</si>
  <si>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</si>
  <si>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</si>
  <si>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</si>
  <si>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</si>
  <si>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</si>
  <si>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</si>
  <si>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</si>
  <si>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</si>
  <si>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</si>
  <si>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</si>
  <si>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</si>
  <si>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</si>
  <si>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</si>
  <si>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</si>
  <si>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</si>
  <si>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</si>
  <si>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</si>
  <si>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</si>
  <si>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</si>
  <si>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</si>
  <si>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</si>
  <si>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</si>
  <si>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</si>
  <si>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</si>
  <si>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</si>
  <si>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</si>
  <si>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</si>
  <si>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</si>
  <si>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</si>
  <si>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</si>
  <si>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</si>
  <si>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</si>
  <si>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</si>
  <si>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</si>
  <si>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</si>
  <si>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</si>
  <si>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</si>
  <si>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</si>
  <si>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</si>
  <si>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</si>
  <si>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</si>
  <si>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</si>
  <si>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</si>
  <si>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</si>
  <si>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</si>
  <si>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</si>
  <si>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</si>
  <si>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</si>
  <si>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</si>
  <si>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</si>
  <si>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</si>
  <si>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</si>
  <si>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</si>
  <si>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</si>
  <si>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</si>
  <si>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</si>
  <si>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</si>
  <si>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</si>
  <si>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</si>
  <si>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</si>
  <si>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</si>
  <si>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</si>
  <si>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</si>
  <si>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</si>
  <si>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</si>
  <si>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</si>
  <si>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</si>
  <si>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</si>
  <si>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</si>
  <si>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</si>
  <si>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</si>
  <si>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</si>
  <si>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</si>
  <si>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</si>
  <si>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</si>
  <si>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</si>
  <si>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</si>
  <si>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</si>
  <si>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</si>
  <si>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</si>
  <si>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</si>
  <si>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</si>
  <si>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</si>
  <si>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</si>
  <si>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</si>
  <si>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</si>
  <si>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</si>
  <si>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</si>
  <si>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</si>
  <si>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</si>
  <si>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</si>
  <si>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</si>
  <si>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</si>
  <si>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</si>
  <si>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</si>
  <si>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</si>
  <si>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</si>
  <si>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</si>
  <si>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</si>
  <si>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</si>
  <si>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</si>
  <si>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</si>
  <si>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</si>
  <si>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</si>
  <si>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</si>
  <si>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</si>
  <si>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</si>
  <si>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</si>
  <si>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</si>
  <si>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</si>
  <si>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</si>
  <si>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</si>
  <si>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</si>
  <si>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</si>
  <si>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</si>
  <si>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</si>
  <si>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</si>
  <si>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</si>
  <si>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</si>
  <si>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</si>
  <si>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</si>
  <si>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</si>
  <si>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</si>
  <si>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</si>
  <si>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</si>
  <si>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</si>
  <si>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</si>
  <si>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</si>
  <si>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</si>
  <si>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</si>
  <si>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</si>
  <si>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</si>
  <si>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</si>
  <si>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</si>
  <si>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</si>
  <si>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</si>
  <si>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</si>
  <si>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</si>
  <si>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</si>
  <si>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</si>
  <si>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</si>
  <si>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</si>
  <si>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</si>
  <si>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</si>
  <si>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</si>
  <si>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</si>
  <si>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</si>
  <si>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</si>
  <si>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</si>
  <si>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</si>
  <si>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</si>
  <si>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</si>
  <si>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</si>
  <si>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</si>
  <si>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</si>
  <si>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</si>
  <si>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</si>
  <si>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</si>
  <si>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</si>
  <si>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</si>
  <si>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</si>
  <si>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</si>
  <si>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</si>
  <si>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</si>
  <si>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</si>
  <si>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</si>
  <si>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</si>
  <si>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</si>
  <si>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</si>
  <si>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</si>
  <si>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</si>
  <si>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</si>
  <si>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</si>
  <si>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</si>
  <si>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</si>
  <si>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</si>
  <si>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</si>
  <si>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</si>
  <si>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</si>
  <si>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</si>
  <si>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</si>
  <si>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</si>
  <si>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</si>
  <si>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</si>
  <si>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</si>
  <si>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</si>
  <si>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</si>
  <si>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</si>
  <si>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</si>
  <si>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</si>
  <si>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</si>
  <si>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</si>
  <si>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</si>
  <si>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</si>
  <si>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</si>
  <si>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</si>
  <si>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</si>
  <si>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</si>
  <si>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</si>
  <si>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</si>
  <si>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</si>
  <si>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</si>
  <si>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</si>
  <si>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</si>
  <si>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</si>
  <si>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</si>
  <si>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</si>
  <si>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</si>
  <si>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</si>
  <si>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</si>
  <si>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</si>
  <si>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</si>
  <si>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</si>
  <si>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</si>
  <si>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</si>
  <si>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</si>
  <si>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</si>
  <si>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</si>
  <si>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</si>
  <si>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</si>
  <si>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</si>
  <si>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</si>
  <si>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</si>
  <si>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</si>
  <si>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</si>
  <si>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</si>
  <si>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</si>
  <si>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</si>
  <si>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</si>
  <si>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</si>
  <si>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</si>
  <si>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</si>
  <si>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</si>
  <si>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</si>
  <si>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</si>
  <si>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</si>
  <si>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</si>
  <si>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</si>
  <si>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</si>
  <si>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</si>
  <si>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</si>
  <si>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</si>
  <si>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</si>
  <si>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</si>
  <si>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</si>
  <si>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</si>
  <si>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</si>
  <si>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</si>
  <si>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</si>
  <si>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</si>
  <si>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</si>
  <si>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</si>
  <si>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</si>
  <si>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</si>
  <si>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</si>
  <si>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</si>
  <si>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</si>
  <si>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</si>
  <si>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</si>
  <si>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</si>
  <si>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</si>
  <si>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</si>
  <si>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</si>
  <si>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</si>
  <si>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</si>
  <si>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</si>
  <si>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</si>
  <si>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</si>
  <si>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</si>
  <si>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</si>
  <si>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</si>
  <si>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</si>
  <si>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</si>
  <si>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</si>
  <si>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</si>
  <si>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</si>
  <si>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</si>
  <si>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</si>
  <si>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</si>
  <si>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</si>
  <si>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</si>
  <si>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</si>
  <si>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</si>
  <si>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</si>
  <si>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</si>
  <si>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</si>
  <si>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</si>
  <si>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</si>
  <si>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</si>
  <si>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</si>
  <si>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</si>
  <si>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</si>
  <si>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</si>
  <si>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</si>
  <si>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</si>
  <si>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</si>
  <si>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</si>
  <si>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</si>
  <si>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</si>
  <si>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</si>
  <si>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</si>
  <si>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</si>
  <si>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</si>
  <si>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</si>
  <si>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</si>
  <si>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</si>
  <si>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</si>
  <si>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</si>
  <si>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</si>
  <si>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</si>
  <si>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</si>
  <si>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</si>
  <si>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</si>
  <si>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</si>
  <si>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</si>
  <si>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</si>
  <si>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</si>
  <si>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</si>
  <si>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</si>
  <si>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</si>
  <si>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</si>
  <si>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</si>
  <si>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</si>
  <si>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</si>
  <si>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</si>
  <si>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</si>
  <si>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</si>
  <si>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</si>
  <si>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</si>
  <si>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</si>
  <si>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</si>
  <si>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</si>
  <si>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</si>
  <si>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</si>
  <si>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</si>
  <si>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</si>
  <si>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</si>
  <si>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</si>
  <si>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</si>
  <si>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</si>
  <si>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</si>
  <si>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</si>
  <si>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</si>
  <si>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</si>
  <si>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</si>
  <si>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</si>
  <si>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</si>
  <si>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</si>
  <si>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</si>
  <si>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</si>
  <si>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</si>
  <si>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</si>
  <si>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</si>
  <si>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</si>
  <si>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</si>
  <si>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</si>
  <si>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</si>
  <si>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</si>
  <si>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</si>
  <si>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</si>
  <si>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</si>
  <si>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</si>
  <si>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</si>
  <si>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</si>
  <si>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</si>
  <si>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</si>
  <si>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</si>
  <si>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</si>
  <si>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</si>
  <si>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</si>
  <si>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</si>
  <si>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</si>
  <si>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</si>
  <si>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</si>
  <si>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</si>
  <si>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</si>
  <si>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</si>
  <si>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</si>
  <si>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</si>
  <si>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</si>
  <si>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</si>
  <si>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</si>
  <si>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</si>
  <si>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</si>
  <si>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</si>
  <si>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</si>
  <si>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</si>
  <si>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</si>
  <si>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</si>
  <si>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</si>
  <si>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</si>
  <si>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</si>
  <si>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</si>
  <si>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</si>
  <si>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</si>
  <si>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</si>
  <si>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</si>
  <si>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</si>
  <si>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</si>
  <si>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</si>
  <si>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</si>
  <si>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</si>
  <si>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</si>
  <si>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</si>
  <si>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</si>
  <si>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</si>
  <si>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</si>
  <si>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</si>
  <si>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</si>
  <si>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</si>
  <si>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</si>
  <si>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</si>
  <si>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</si>
  <si>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</si>
  <si>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</si>
  <si>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</si>
  <si>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</si>
  <si>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</si>
  <si>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</si>
  <si>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</si>
  <si>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</si>
  <si>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</si>
  <si>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</si>
  <si>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</si>
  <si>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</si>
  <si>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</si>
  <si>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</si>
  <si>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</si>
  <si>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</si>
  <si>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</si>
  <si>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</si>
  <si>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</si>
  <si>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</si>
  <si>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</si>
  <si>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</si>
  <si>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</si>
  <si>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</si>
  <si>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</si>
  <si>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</si>
  <si>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</si>
  <si>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</si>
  <si>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</si>
  <si>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</si>
  <si>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</si>
  <si>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</si>
  <si>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</si>
  <si>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</si>
  <si>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</si>
  <si>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</si>
  <si>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</si>
  <si>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</si>
  <si>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</si>
  <si>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</si>
  <si>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</si>
  <si>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</si>
  <si>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</si>
  <si>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</si>
  <si>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</si>
  <si>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</si>
  <si>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</si>
  <si>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</si>
  <si>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</si>
  <si>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</si>
  <si>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</si>
  <si>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</si>
  <si>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</si>
  <si>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</si>
  <si>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</si>
  <si>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</si>
  <si>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</si>
  <si>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</si>
  <si>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</si>
  <si>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</si>
  <si>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</si>
  <si>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</si>
  <si>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</si>
  <si>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</si>
  <si>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</si>
  <si>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</si>
  <si>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</si>
  <si>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</si>
  <si>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</si>
  <si>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</si>
  <si>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</si>
  <si>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</si>
  <si>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</si>
  <si>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</si>
  <si>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</si>
  <si>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</si>
  <si>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</si>
  <si>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</si>
  <si>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</si>
  <si>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</si>
  <si>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</si>
  <si>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</si>
  <si>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</si>
  <si>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</si>
  <si>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</si>
  <si>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</si>
  <si>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</si>
  <si>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</si>
  <si>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</si>
  <si>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</si>
  <si>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</si>
  <si>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</si>
  <si>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</si>
  <si>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</si>
  <si>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</si>
  <si>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</si>
  <si>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</si>
  <si>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</si>
  <si>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</si>
  <si>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</si>
  <si>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</si>
  <si>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</si>
  <si>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</si>
  <si>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</si>
  <si>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</si>
  <si>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</si>
  <si>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</si>
  <si>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</si>
  <si>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</si>
  <si>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</si>
  <si>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</si>
  <si>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</si>
  <si>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</si>
  <si>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</si>
  <si>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</si>
  <si>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</si>
  <si>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</si>
  <si>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</si>
  <si>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</si>
  <si>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</si>
  <si>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</si>
  <si>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</si>
  <si>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</si>
  <si>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</si>
  <si>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</si>
  <si>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</si>
  <si>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</si>
  <si>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</si>
  <si>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</si>
  <si>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</si>
  <si>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</si>
  <si>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</si>
  <si>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</si>
  <si>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</si>
  <si>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</si>
  <si>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</si>
  <si>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</si>
  <si>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</si>
  <si>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</si>
  <si>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</si>
  <si>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</si>
  <si>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</si>
  <si>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</si>
  <si>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</si>
  <si>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</si>
  <si>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</si>
  <si>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</si>
  <si>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</si>
  <si>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</si>
  <si>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</si>
  <si>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</si>
  <si>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</si>
  <si>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</si>
  <si>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</si>
  <si>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</si>
  <si>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</si>
  <si>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</si>
  <si>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</si>
  <si>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</si>
  <si>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</si>
  <si>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</si>
  <si>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</si>
  <si>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</si>
  <si>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</si>
  <si>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</si>
  <si>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</si>
  <si>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</si>
  <si>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</si>
  <si>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</si>
  <si>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</si>
  <si>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</si>
  <si>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</si>
  <si>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</si>
  <si>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</si>
  <si>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</si>
  <si>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</si>
  <si>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</si>
  <si>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</si>
  <si>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</si>
  <si>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</si>
  <si>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</si>
  <si>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</si>
  <si>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</si>
  <si>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</si>
  <si>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</si>
  <si>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</si>
  <si>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</si>
  <si>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</si>
  <si>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</si>
  <si>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</si>
  <si>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</si>
  <si>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</si>
  <si>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</si>
  <si>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</si>
  <si>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</si>
  <si>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</si>
  <si>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</si>
  <si>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</si>
  <si>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</si>
  <si>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</si>
  <si>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</si>
  <si>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</si>
  <si>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</si>
  <si>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</si>
  <si>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</si>
  <si>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</si>
  <si>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</si>
  <si>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</si>
  <si>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</si>
  <si>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</si>
  <si>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</si>
  <si>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</si>
  <si>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</si>
  <si>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</si>
  <si>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</si>
  <si>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</si>
  <si>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</si>
  <si>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</si>
  <si>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</si>
  <si>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</si>
  <si>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</si>
  <si>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</si>
  <si>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</si>
  <si>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</si>
  <si>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</si>
  <si>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</si>
  <si>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</si>
  <si>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</si>
  <si>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</si>
  <si>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</si>
  <si>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</si>
  <si>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</si>
  <si>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</si>
  <si>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</si>
  <si>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</si>
  <si>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</si>
  <si>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</si>
  <si>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</si>
  <si>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</si>
  <si>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</si>
  <si>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</si>
  <si>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</si>
  <si>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</si>
  <si>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</si>
  <si>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</si>
  <si>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</si>
  <si>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</si>
  <si>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</si>
  <si>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</si>
  <si>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</si>
  <si>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</si>
  <si>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</si>
  <si>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</si>
  <si>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</si>
  <si>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</si>
  <si>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</si>
  <si>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</si>
  <si>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</si>
  <si>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</si>
  <si>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</si>
  <si>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</si>
  <si>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</si>
  <si>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</si>
  <si>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</si>
  <si>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</si>
  <si>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</si>
  <si>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</si>
  <si>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</si>
  <si>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</si>
  <si>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</si>
  <si>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</si>
  <si>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</si>
  <si>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</si>
  <si>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</si>
  <si>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</si>
  <si>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</si>
  <si>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</si>
  <si>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</si>
  <si>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</si>
  <si>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</si>
  <si>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</si>
  <si>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</si>
  <si>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</si>
  <si>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</si>
  <si>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</si>
  <si>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</si>
  <si>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</si>
  <si>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</si>
  <si>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</si>
  <si>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</si>
  <si>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</si>
  <si>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</si>
  <si>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</si>
  <si>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</si>
  <si>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</si>
  <si>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</si>
  <si>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</si>
  <si>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</si>
  <si>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</si>
  <si>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</si>
  <si>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</si>
  <si>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</si>
  <si>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</si>
  <si>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</si>
  <si>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</si>
  <si>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</si>
  <si>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</si>
  <si>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</si>
  <si>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</si>
  <si>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</si>
  <si>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</si>
  <si>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</si>
  <si>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</si>
  <si>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</si>
  <si>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</si>
  <si>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</si>
  <si>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</si>
  <si>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</si>
  <si>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</si>
  <si>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</si>
  <si>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</si>
  <si>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</si>
  <si>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</si>
  <si>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</si>
  <si>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</si>
  <si>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</si>
  <si>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</si>
  <si>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</si>
  <si>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</si>
  <si>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</si>
  <si>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</si>
  <si>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</si>
  <si>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</si>
  <si>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</si>
  <si>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</si>
  <si>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</si>
  <si>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</si>
  <si>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</si>
  <si>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</si>
  <si>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</si>
  <si>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</si>
  <si>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</si>
  <si>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</si>
  <si>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</si>
  <si>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</si>
  <si>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</si>
  <si>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</si>
  <si>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</si>
  <si>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</si>
  <si>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</si>
  <si>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</si>
  <si>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</si>
  <si>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</si>
  <si>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</si>
  <si>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</si>
  <si>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</si>
  <si>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</si>
  <si>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</si>
  <si>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</si>
  <si>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</si>
  <si>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</si>
  <si>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</si>
  <si>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</si>
  <si>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</si>
  <si>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</si>
  <si>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</si>
  <si>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</si>
  <si>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</si>
  <si>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</si>
  <si>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</si>
  <si>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</si>
  <si>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</si>
  <si>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</si>
  <si>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</si>
  <si>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</si>
  <si>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</si>
  <si>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</si>
  <si>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</si>
  <si>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</si>
  <si>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</si>
  <si>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</si>
  <si>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</si>
  <si>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</si>
  <si>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</si>
  <si>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</si>
  <si>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</si>
  <si>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</si>
  <si>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</si>
  <si>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</si>
  <si>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</si>
  <si>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</si>
  <si>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</si>
  <si>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</si>
  <si>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</si>
  <si>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</si>
  <si>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</si>
  <si>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</si>
  <si>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</si>
  <si>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</si>
  <si>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</si>
  <si>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</si>
  <si>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</si>
  <si>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</si>
  <si>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</si>
  <si>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</si>
  <si>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</si>
  <si>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</si>
  <si>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</si>
  <si>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</si>
  <si>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</si>
  <si>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</si>
  <si>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</si>
  <si>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</si>
  <si>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</si>
  <si>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</si>
  <si>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</si>
  <si>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</si>
  <si>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</si>
  <si>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</si>
  <si>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</si>
  <si>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</si>
  <si>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</si>
  <si>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</si>
  <si>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</si>
  <si>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</si>
  <si>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</si>
  <si>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</si>
  <si>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</si>
  <si>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</si>
  <si>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</si>
  <si>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</si>
  <si>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</si>
  <si>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</si>
  <si>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</si>
  <si>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</si>
  <si>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</si>
  <si>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</si>
  <si>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</si>
  <si>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</si>
  <si>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</si>
  <si>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</si>
  <si>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</si>
  <si>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</si>
  <si>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</si>
  <si>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</si>
  <si>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</si>
  <si>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</si>
  <si>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</si>
  <si>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</si>
  <si>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</si>
  <si>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</si>
  <si>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</si>
  <si>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</si>
  <si>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</si>
  <si>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</si>
  <si>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</si>
  <si>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</si>
  <si>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</si>
  <si>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</si>
  <si>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</si>
  <si>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</si>
  <si>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</si>
  <si>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</si>
  <si>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</si>
  <si>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</si>
  <si>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</si>
  <si>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</si>
  <si>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</si>
  <si>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</si>
  <si>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</si>
  <si>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</si>
  <si>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</si>
  <si>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</si>
  <si>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</si>
  <si>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</si>
  <si>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</si>
  <si>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</si>
  <si>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</si>
  <si>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</si>
  <si>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</si>
  <si>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</si>
  <si>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</si>
  <si>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</si>
  <si>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</si>
  <si>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</si>
  <si>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</si>
  <si>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</si>
  <si>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</si>
  <si>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</si>
  <si>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</si>
  <si>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</si>
  <si>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</si>
  <si>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</si>
  <si>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</si>
  <si>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</si>
  <si>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</si>
  <si>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</si>
  <si>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</si>
  <si>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</si>
  <si>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</si>
  <si>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</si>
  <si>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</si>
  <si>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</si>
  <si>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</si>
  <si>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</si>
  <si>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</si>
  <si>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</si>
  <si>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</si>
  <si>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</si>
  <si>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</si>
  <si>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</si>
  <si>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</si>
  <si>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</si>
  <si>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</si>
  <si>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</si>
  <si>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</si>
  <si>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</si>
  <si>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</si>
  <si>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</si>
  <si>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</si>
  <si>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</si>
  <si>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</si>
  <si>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</si>
  <si>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</si>
  <si>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</si>
  <si>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</si>
  <si>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</si>
  <si>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</si>
  <si>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</si>
  <si>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</si>
  <si>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</si>
  <si>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</si>
  <si>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</si>
  <si>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</si>
  <si>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</si>
  <si>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</si>
  <si>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</si>
  <si>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</si>
  <si>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</si>
  <si>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</si>
  <si>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</si>
  <si>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</si>
  <si>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</si>
  <si>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</si>
  <si>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</si>
  <si>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</si>
  <si>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</si>
  <si>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</si>
  <si>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</si>
  <si>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</si>
  <si>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</si>
  <si>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</si>
  <si>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</si>
  <si>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</si>
  <si>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</si>
  <si>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</si>
  <si>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</si>
  <si>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</si>
  <si>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</si>
  <si>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</si>
  <si>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</si>
  <si>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</si>
  <si>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</si>
  <si>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</si>
  <si>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</si>
  <si>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</si>
  <si>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</si>
  <si>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</si>
  <si>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</si>
  <si>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</si>
  <si>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</si>
  <si>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</si>
  <si>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</si>
  <si>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</si>
  <si>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</si>
  <si>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</si>
  <si>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</si>
  <si>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</si>
  <si>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</si>
  <si>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</si>
  <si>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</si>
  <si>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</si>
  <si>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</si>
  <si>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</si>
  <si>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</si>
  <si>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</si>
  <si>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</si>
  <si>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</si>
  <si>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</si>
  <si>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</si>
  <si>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</si>
  <si>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</si>
  <si>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</si>
  <si>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</si>
  <si>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</si>
  <si>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</si>
  <si>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</si>
  <si>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</si>
  <si>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</si>
  <si>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</si>
  <si>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</si>
  <si>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</si>
  <si>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</si>
  <si>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</si>
  <si>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</si>
  <si>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</si>
  <si>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</si>
  <si>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</si>
  <si>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</si>
  <si>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</si>
  <si>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</si>
  <si>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</si>
  <si>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</si>
  <si>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</si>
  <si>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</si>
  <si>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</si>
  <si>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</si>
  <si>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</si>
  <si>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</si>
  <si>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</si>
  <si>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</si>
  <si>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</si>
  <si>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</si>
  <si>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</si>
  <si>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</si>
  <si>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</si>
  <si>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</si>
  <si>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</si>
  <si>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</si>
  <si>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</si>
  <si>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</si>
  <si>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</si>
  <si>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</si>
  <si>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</si>
  <si>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</si>
  <si>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</si>
  <si>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</si>
  <si>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</si>
  <si>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</si>
  <si>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</si>
  <si>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</si>
  <si>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</si>
  <si>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</si>
  <si>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</si>
  <si>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</si>
  <si>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</si>
  <si>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</si>
  <si>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</si>
  <si>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</si>
  <si>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</si>
  <si>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</si>
  <si>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</si>
  <si>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</si>
  <si>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</si>
  <si>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</si>
  <si>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</si>
  <si>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</si>
  <si>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</si>
  <si>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</si>
  <si>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</si>
  <si>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</si>
  <si>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</si>
  <si>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</si>
  <si>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</si>
  <si>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</si>
  <si>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</si>
  <si>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</si>
  <si>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</si>
  <si>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</si>
  <si>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</si>
  <si>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</si>
  <si>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</si>
  <si>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</si>
  <si>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</si>
  <si>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</si>
  <si>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</si>
  <si>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</si>
  <si>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</si>
  <si>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</si>
  <si>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</si>
  <si>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</si>
  <si>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</si>
  <si>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</si>
  <si>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</si>
  <si>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</si>
  <si>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</si>
  <si>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</si>
  <si>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</si>
  <si>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</si>
  <si>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</si>
  <si>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</si>
  <si>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</si>
  <si>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</si>
  <si>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</si>
  <si>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</si>
  <si>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</si>
  <si>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</si>
  <si>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</si>
  <si>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</si>
  <si>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</si>
  <si>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</si>
  <si>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</si>
  <si>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</si>
  <si>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</si>
  <si>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</si>
  <si>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</si>
  <si>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</si>
  <si>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</si>
  <si>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</si>
  <si>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</si>
  <si>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</si>
  <si>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</si>
  <si>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</si>
  <si>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</si>
  <si>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</si>
  <si>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</si>
  <si>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</si>
  <si>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</si>
  <si>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</si>
  <si>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</si>
  <si>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</si>
  <si>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</si>
  <si>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</si>
  <si>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</si>
  <si>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</si>
  <si>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</si>
  <si>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</si>
  <si>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</si>
  <si>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</si>
  <si>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</si>
  <si>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</si>
  <si>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</si>
  <si>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</si>
  <si>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</si>
  <si>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</si>
  <si>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</si>
  <si>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</si>
  <si>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</si>
  <si>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</si>
  <si>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</si>
  <si>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</si>
  <si>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</si>
  <si>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</si>
  <si>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</si>
  <si>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</si>
  <si>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</si>
  <si>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</si>
  <si>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</si>
  <si>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</si>
  <si>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</si>
  <si>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</si>
  <si>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</si>
  <si>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</si>
  <si>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</si>
  <si>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</si>
  <si>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</si>
  <si>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</si>
  <si>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</si>
  <si>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</si>
  <si>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</si>
  <si>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</si>
  <si>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</si>
  <si>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</si>
  <si>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</si>
  <si>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</si>
  <si>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</si>
  <si>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</si>
  <si>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</si>
  <si>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</si>
  <si>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</si>
  <si>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</si>
  <si>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</si>
  <si>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</si>
  <si>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</si>
  <si>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</si>
  <si>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</si>
  <si>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</si>
  <si>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</si>
  <si>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</si>
  <si>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</si>
  <si>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</si>
  <si>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</si>
  <si>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</si>
  <si>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</si>
  <si>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</si>
  <si>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</si>
  <si>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</si>
  <si>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</si>
  <si>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</si>
  <si>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</si>
  <si>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</si>
  <si>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</si>
  <si>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</si>
  <si>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</si>
  <si>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</si>
  <si>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</si>
  <si>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</si>
  <si>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</si>
  <si>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</si>
  <si>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</si>
  <si>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</si>
  <si>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</si>
  <si>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</si>
  <si>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</si>
  <si>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</si>
  <si>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</si>
  <si>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</si>
  <si>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</si>
  <si>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</si>
  <si>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</si>
  <si>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</si>
  <si>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</si>
  <si>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</si>
  <si>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</si>
  <si>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</si>
  <si>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</si>
  <si>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</si>
  <si>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</si>
  <si>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</si>
  <si>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</si>
  <si>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</si>
  <si>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</si>
  <si>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</si>
  <si>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</si>
  <si>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</si>
  <si>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</si>
  <si>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</si>
  <si>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</si>
  <si>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</si>
  <si>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</si>
  <si>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</si>
  <si>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</si>
  <si>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</si>
  <si>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</si>
  <si>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</si>
  <si>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</si>
  <si>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</si>
  <si>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</si>
  <si>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</si>
  <si>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</si>
  <si>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</si>
  <si>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</si>
  <si>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</si>
  <si>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</si>
  <si>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</si>
  <si>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</si>
  <si>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</si>
  <si>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</si>
  <si>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</si>
  <si>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</si>
  <si>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</si>
  <si>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</si>
  <si>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</si>
  <si>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</si>
  <si>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</si>
  <si>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</si>
  <si>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</si>
  <si>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</si>
  <si>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</si>
  <si>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</si>
  <si>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</si>
  <si>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</si>
  <si>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</si>
  <si>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</si>
  <si>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</si>
  <si>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</si>
  <si>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</si>
  <si>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</si>
  <si>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</si>
  <si>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</si>
  <si>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</si>
  <si>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</si>
  <si>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</si>
  <si>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</si>
  <si>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</si>
  <si>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</si>
  <si>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</si>
  <si>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</si>
  <si>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</si>
  <si>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</si>
  <si>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</si>
  <si>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</si>
  <si>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</si>
  <si>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</si>
  <si>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</si>
  <si>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</si>
  <si>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</si>
  <si>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</si>
  <si>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</si>
  <si>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</si>
  <si>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</si>
  <si>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</si>
  <si>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</si>
  <si>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</si>
  <si>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</si>
  <si>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</si>
  <si>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</si>
  <si>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</si>
  <si>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</si>
  <si>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</si>
  <si>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</si>
  <si>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</si>
  <si>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</si>
  <si>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</si>
  <si>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</si>
  <si>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</si>
  <si>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</si>
  <si>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</si>
  <si>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</si>
  <si>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</si>
  <si>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</si>
  <si>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</si>
  <si>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</si>
  <si>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</si>
  <si>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</si>
  <si>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</si>
  <si>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</si>
  <si>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</si>
  <si>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</si>
  <si>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</si>
  <si>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</si>
  <si>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</si>
  <si>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</si>
  <si>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</si>
  <si>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</si>
  <si>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</si>
  <si>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</si>
  <si>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</si>
  <si>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</si>
  <si>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</si>
  <si>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</si>
  <si>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</si>
  <si>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</si>
  <si>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</si>
  <si>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</si>
  <si>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</si>
  <si>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</si>
  <si>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</si>
  <si>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</si>
  <si>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</si>
  <si>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</si>
  <si>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</si>
  <si>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</si>
  <si>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</si>
  <si>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</si>
  <si>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</si>
  <si>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</si>
  <si>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</si>
  <si>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</si>
  <si>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</si>
  <si>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</si>
  <si>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</si>
  <si>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</si>
  <si>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</si>
  <si>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</si>
  <si>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</si>
  <si>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</si>
  <si>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</si>
  <si>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</si>
  <si>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</si>
  <si>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</si>
  <si>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</si>
  <si>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</si>
  <si>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</si>
  <si>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</si>
  <si>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</si>
  <si>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</si>
  <si>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</si>
  <si>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</si>
  <si>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</si>
  <si>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</si>
  <si>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</si>
  <si>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</si>
  <si>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</si>
  <si>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</si>
  <si>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</si>
  <si>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</si>
  <si>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</si>
  <si>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</si>
  <si>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</si>
  <si>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</si>
  <si>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</si>
  <si>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</si>
  <si>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</si>
  <si>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</si>
  <si>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</si>
  <si>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</si>
  <si>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</si>
  <si>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</si>
  <si>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</si>
  <si>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</si>
  <si>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</si>
  <si>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</si>
  <si>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</si>
  <si>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</si>
  <si>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</si>
  <si>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</si>
  <si>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</si>
  <si>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</si>
  <si>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</si>
  <si>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</si>
  <si>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</si>
  <si>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</si>
  <si>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</si>
  <si>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</si>
  <si>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</si>
  <si>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</si>
  <si>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</si>
  <si>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</si>
  <si>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</si>
  <si>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</si>
  <si>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</si>
  <si>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</si>
  <si>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</si>
  <si>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</si>
  <si>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</si>
  <si>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</si>
  <si>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</si>
  <si>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</si>
  <si>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</si>
  <si>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</si>
  <si>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</si>
  <si>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</si>
  <si>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</si>
  <si>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</si>
  <si>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</si>
  <si>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</si>
  <si>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</si>
  <si>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</si>
  <si>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</si>
  <si>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</si>
  <si>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</si>
  <si>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</si>
  <si>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</si>
  <si>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</si>
  <si>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</si>
  <si>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</si>
  <si>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</si>
  <si>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</si>
  <si>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</si>
  <si>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</si>
  <si>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</si>
  <si>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</si>
  <si>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</si>
  <si>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</si>
  <si>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</si>
  <si>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</si>
  <si>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</si>
  <si>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</si>
  <si>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</si>
  <si>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</si>
  <si>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</si>
  <si>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</si>
  <si>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</si>
  <si>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</si>
  <si>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</si>
  <si>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</si>
  <si>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</si>
  <si>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</si>
  <si>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</si>
  <si>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</si>
  <si>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</si>
  <si>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</si>
  <si>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</si>
  <si>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</si>
  <si>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</si>
  <si>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</si>
  <si>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</si>
  <si>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</si>
  <si>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</si>
  <si>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</si>
  <si>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</si>
  <si>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</si>
  <si>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</si>
  <si>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</si>
  <si>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</si>
  <si>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</si>
  <si>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</si>
  <si>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</si>
  <si>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</si>
  <si>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</si>
  <si>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</si>
  <si>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</si>
  <si>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</si>
  <si>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</si>
  <si>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</si>
  <si>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</si>
  <si>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</si>
  <si>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</si>
  <si>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</si>
  <si>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</si>
  <si>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</si>
  <si>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</si>
  <si>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</si>
  <si>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</si>
  <si>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</si>
  <si>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</si>
  <si>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</si>
  <si>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</si>
  <si>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</si>
  <si>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</si>
  <si>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</si>
  <si>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</si>
  <si>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</si>
  <si>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</si>
  <si>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</si>
  <si>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</si>
  <si>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</si>
  <si>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</si>
  <si>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</si>
  <si>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</si>
  <si>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</si>
  <si>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</si>
  <si>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</si>
  <si>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</si>
  <si>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</si>
  <si>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</si>
  <si>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</si>
  <si>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</si>
  <si>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</si>
  <si>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</si>
  <si>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</si>
  <si>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</si>
  <si>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</si>
  <si>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</si>
  <si>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</si>
  <si>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</si>
  <si>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</si>
  <si>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</si>
  <si>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</si>
  <si>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</si>
  <si>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</si>
  <si>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</si>
  <si>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</si>
  <si>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</si>
  <si>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</si>
  <si>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</si>
  <si>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</si>
  <si>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</si>
  <si>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</si>
  <si>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</si>
  <si>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</si>
  <si>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</si>
  <si>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</si>
  <si>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</si>
  <si>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</si>
  <si>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</si>
  <si>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</si>
  <si>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</si>
  <si>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</si>
  <si>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</si>
  <si>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</si>
  <si>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</si>
  <si>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</si>
  <si>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</si>
  <si>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</si>
  <si>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</si>
  <si>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</si>
  <si>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</si>
  <si>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</si>
  <si>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</si>
  <si>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</si>
  <si>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</si>
  <si>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</si>
  <si>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</si>
  <si>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</si>
  <si>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</si>
  <si>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</si>
  <si>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</si>
  <si>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</si>
  <si>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</si>
  <si>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</si>
  <si>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</si>
  <si>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</si>
  <si>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</si>
  <si>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</si>
  <si>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</si>
  <si>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</si>
  <si>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</si>
  <si>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</si>
  <si>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</si>
  <si>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</si>
  <si>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</si>
  <si>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</si>
  <si>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</si>
  <si>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</si>
  <si>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</si>
  <si>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</si>
  <si>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</si>
  <si>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</si>
  <si>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</si>
  <si>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</si>
  <si>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</si>
  <si>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</si>
  <si>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</si>
  <si>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</si>
  <si>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</si>
  <si>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</si>
  <si>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</si>
  <si>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</si>
  <si>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</si>
  <si>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</si>
  <si>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</si>
  <si>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</si>
  <si>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</si>
  <si>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</si>
  <si>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</si>
  <si>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</si>
  <si>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</si>
  <si>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</si>
  <si>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</si>
  <si>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</si>
  <si>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</si>
  <si>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</si>
  <si>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</si>
  <si>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</si>
  <si>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</si>
  <si>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</si>
  <si>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</si>
  <si>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</si>
  <si>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</si>
  <si>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</si>
  <si>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</si>
  <si>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</si>
  <si>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</si>
  <si>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</si>
  <si>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</si>
  <si>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</si>
  <si>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</si>
  <si>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</si>
  <si>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</si>
  <si>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</si>
  <si>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</si>
  <si>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</si>
  <si>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</si>
  <si>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</si>
  <si>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</si>
  <si>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</si>
  <si>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</si>
  <si>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</si>
  <si>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</si>
  <si>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</si>
  <si>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</si>
  <si>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</si>
  <si>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</si>
  <si>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</si>
  <si>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</si>
  <si>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</si>
  <si>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</si>
  <si>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</si>
  <si>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</si>
  <si>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</si>
  <si>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</si>
  <si>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</si>
  <si>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</si>
  <si>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</si>
  <si>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</si>
  <si>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</si>
  <si>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</si>
  <si>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</si>
  <si>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</si>
  <si>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</si>
  <si>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</si>
  <si>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</si>
  <si>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</si>
  <si>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</si>
  <si>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</si>
  <si>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</si>
  <si>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</si>
  <si>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</si>
  <si>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</si>
  <si>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</si>
  <si>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</si>
  <si>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</si>
  <si>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</si>
  <si>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</si>
  <si>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</si>
  <si>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</si>
  <si>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</si>
  <si>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</si>
  <si>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</si>
  <si>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</si>
  <si>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</si>
  <si>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</si>
  <si>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</si>
  <si>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</si>
  <si>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</si>
  <si>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</si>
  <si>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</si>
  <si>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</si>
  <si>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</si>
  <si>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</si>
  <si>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</si>
  <si>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</si>
  <si>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</si>
  <si>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</si>
  <si>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</si>
  <si>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</si>
  <si>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</si>
  <si>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</si>
  <si>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</si>
  <si>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</si>
  <si>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</si>
  <si>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</si>
  <si>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</si>
  <si>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</si>
  <si>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</si>
  <si>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</si>
  <si>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</si>
  <si>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</si>
  <si>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</si>
  <si>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</si>
  <si>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</si>
  <si>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</si>
  <si>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</si>
  <si>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</si>
  <si>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</si>
  <si>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</si>
  <si>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</si>
  <si>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</si>
  <si>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</si>
  <si>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</si>
  <si>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</si>
  <si>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</si>
  <si>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</si>
  <si>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</si>
  <si>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</si>
  <si>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</si>
  <si>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</si>
  <si>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</si>
  <si>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</si>
  <si>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</si>
  <si>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</si>
  <si>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</si>
  <si>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</si>
  <si>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</si>
  <si>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</si>
  <si>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</si>
  <si>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</si>
  <si>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</si>
  <si>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</si>
  <si>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</si>
  <si>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</si>
  <si>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</si>
  <si>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</si>
  <si>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</si>
  <si>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</si>
  <si>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</si>
  <si>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</si>
  <si>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</si>
  <si>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</si>
  <si>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</si>
  <si>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</si>
  <si>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</si>
  <si>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</si>
  <si>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</si>
  <si>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</si>
  <si>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</si>
  <si>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</si>
  <si>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</si>
  <si>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</si>
  <si>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</si>
  <si>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</si>
  <si>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</si>
  <si>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</si>
  <si>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</si>
  <si>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</si>
  <si>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</si>
  <si>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</si>
  <si>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</si>
  <si>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</si>
  <si>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</si>
  <si>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</si>
  <si>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</si>
  <si>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</si>
  <si>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</si>
  <si>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</si>
  <si>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</si>
  <si>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</si>
  <si>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</si>
  <si>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</si>
  <si>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</si>
  <si>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</si>
  <si>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</si>
  <si>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</si>
  <si>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</si>
  <si>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</si>
  <si>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</si>
  <si>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</si>
  <si>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</si>
  <si>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</si>
  <si>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</si>
  <si>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</si>
  <si>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</si>
  <si>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</si>
  <si>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</si>
  <si>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</si>
  <si>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</si>
  <si>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</si>
  <si>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</si>
  <si>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</si>
  <si>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</si>
  <si>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</si>
  <si>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</si>
  <si>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</si>
  <si>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</si>
  <si>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</si>
  <si>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</si>
  <si>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</si>
  <si>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</si>
  <si>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</si>
  <si>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</si>
  <si>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</si>
  <si>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</si>
  <si>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</si>
  <si>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</si>
  <si>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</si>
  <si>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</si>
  <si>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</si>
  <si>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</si>
  <si>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</si>
  <si>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</si>
  <si>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</si>
  <si>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</si>
  <si>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</si>
  <si>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</si>
  <si>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</si>
  <si>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</si>
  <si>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</si>
  <si>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</si>
  <si>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</si>
  <si>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</si>
  <si>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</si>
  <si>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</si>
  <si>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</si>
  <si>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</si>
  <si>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</si>
  <si>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</si>
  <si>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</si>
  <si>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</si>
  <si>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</si>
  <si>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</si>
  <si>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</si>
  <si>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</si>
  <si>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</si>
  <si>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</si>
  <si>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</si>
  <si>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</si>
  <si>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</si>
  <si>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</si>
  <si>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</si>
  <si>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</si>
  <si>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</si>
  <si>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</si>
  <si>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</si>
  <si>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</si>
  <si>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</si>
  <si>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</si>
  <si>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</si>
  <si>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</si>
  <si>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</si>
  <si>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</si>
  <si>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</si>
  <si>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</si>
  <si>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</si>
  <si>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</si>
  <si>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</si>
  <si>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</si>
  <si>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</si>
  <si>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</si>
  <si>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</si>
  <si>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</si>
  <si>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</si>
  <si>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</si>
  <si>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</si>
  <si>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</si>
  <si>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</si>
  <si>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</si>
  <si>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</si>
  <si>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</si>
  <si>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</si>
  <si>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</si>
  <si>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</si>
  <si>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</si>
  <si>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</si>
  <si>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</si>
  <si>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</si>
  <si>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</si>
  <si>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</si>
  <si>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</si>
  <si>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</si>
  <si>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</si>
  <si>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</si>
  <si>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</si>
  <si>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</si>
  <si>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</si>
  <si>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</si>
  <si>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</si>
  <si>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</si>
  <si>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</si>
  <si>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</si>
  <si>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</si>
  <si>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</si>
  <si>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</si>
  <si>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</si>
  <si>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</si>
  <si>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</si>
  <si>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</si>
  <si>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</si>
  <si>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</si>
  <si>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</si>
  <si>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</si>
  <si>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</si>
  <si>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</si>
  <si>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</si>
  <si>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</si>
  <si>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</si>
  <si>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</si>
  <si>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</si>
  <si>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</si>
  <si>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</si>
  <si>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</si>
  <si>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</si>
  <si>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</si>
  <si>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</si>
  <si>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</si>
  <si>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</si>
  <si>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</si>
  <si>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</si>
  <si>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</si>
  <si>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</si>
  <si>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</si>
  <si>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</si>
  <si>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</si>
  <si>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</si>
  <si>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</si>
  <si>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</si>
  <si>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</si>
  <si>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</si>
  <si>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</si>
  <si>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</si>
  <si>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</si>
  <si>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</si>
  <si>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</si>
  <si>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</si>
  <si>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</si>
  <si>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</si>
  <si>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</si>
  <si>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</si>
  <si>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</si>
  <si>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</si>
  <si>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</si>
  <si>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</si>
  <si>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</si>
  <si>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</si>
  <si>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</si>
  <si>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</si>
  <si>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</si>
  <si>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</si>
  <si>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</si>
  <si>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</si>
  <si>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</si>
  <si>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</si>
  <si>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</si>
  <si>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</si>
  <si>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</si>
  <si>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</si>
  <si>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</si>
  <si>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</si>
  <si>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</si>
  <si>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</si>
  <si>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</si>
  <si>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</si>
  <si>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</si>
  <si>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</si>
  <si>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</si>
  <si>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</si>
  <si>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</si>
  <si>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</si>
  <si>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</si>
  <si>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</si>
  <si>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</si>
  <si>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</si>
  <si>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</si>
  <si>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</si>
  <si>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</si>
  <si>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</si>
  <si>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</si>
  <si>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</si>
  <si>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</si>
  <si>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</si>
  <si>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</si>
  <si>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</si>
  <si>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</si>
  <si>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</si>
  <si>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</si>
  <si>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</si>
  <si>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</si>
  <si>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</si>
  <si>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</si>
  <si>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</si>
  <si>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</si>
  <si>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</si>
  <si>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</si>
  <si>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</si>
  <si>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</si>
  <si>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</si>
  <si>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</si>
  <si>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</si>
  <si>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</si>
  <si>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</si>
  <si>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</si>
  <si>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</si>
  <si>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</si>
  <si>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</si>
  <si>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</si>
  <si>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</si>
  <si>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</si>
  <si>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</si>
  <si>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</si>
  <si>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</si>
  <si>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</si>
  <si>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</si>
  <si>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</si>
  <si>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</si>
  <si>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</si>
  <si>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</si>
  <si>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</si>
  <si>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</si>
  <si>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</si>
  <si>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</si>
  <si>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</si>
  <si>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</si>
  <si>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</si>
  <si>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</si>
  <si>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</si>
  <si>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</si>
  <si>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</si>
  <si>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</si>
  <si>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</si>
  <si>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</si>
  <si>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</si>
  <si>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</si>
  <si>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</si>
  <si>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</si>
  <si>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</si>
  <si>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</si>
  <si>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</si>
  <si>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</si>
  <si>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</si>
  <si>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</si>
  <si>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</si>
  <si>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</si>
  <si>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</si>
  <si>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</si>
  <si>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</si>
  <si>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</si>
  <si>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</si>
  <si>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</si>
  <si>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</si>
  <si>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</si>
  <si>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</si>
  <si>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</si>
  <si>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</si>
  <si>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</si>
  <si>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</si>
  <si>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</si>
  <si>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</si>
  <si>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</si>
  <si>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</si>
  <si>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</si>
  <si>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</si>
  <si>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</si>
  <si>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</si>
  <si>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</si>
  <si>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</si>
  <si>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</si>
  <si>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</si>
  <si>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</si>
  <si>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</si>
  <si>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</si>
  <si>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</si>
  <si>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</si>
  <si>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</si>
  <si>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</si>
  <si>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</si>
  <si>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</si>
  <si>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</si>
  <si>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</si>
  <si>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</si>
  <si>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</si>
  <si>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</si>
  <si>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</si>
  <si>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</si>
  <si>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</si>
  <si>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</si>
  <si>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</si>
  <si>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</si>
  <si>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</si>
  <si>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</si>
  <si>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</si>
  <si>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</si>
  <si>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</si>
  <si>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</si>
  <si>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</si>
  <si>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</si>
  <si>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</si>
  <si>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</si>
  <si>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</si>
  <si>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</si>
  <si>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</si>
  <si>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</si>
  <si>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</si>
  <si>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</si>
  <si>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</si>
  <si>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</si>
  <si>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</si>
  <si>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</si>
  <si>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</si>
  <si>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</si>
  <si>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</si>
  <si>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</si>
  <si>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</si>
  <si>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</si>
  <si>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</si>
  <si>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</si>
  <si>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</si>
  <si>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</si>
  <si>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</si>
  <si>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</si>
  <si>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</si>
  <si>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</si>
  <si>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</si>
  <si>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</si>
  <si>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</si>
  <si>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</si>
  <si>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</si>
  <si>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</si>
  <si>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</si>
  <si>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</si>
  <si>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</si>
  <si>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</si>
  <si>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</si>
  <si>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</si>
  <si>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</si>
  <si>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</si>
  <si>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</si>
  <si>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</si>
  <si>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</si>
  <si>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</si>
  <si>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</si>
  <si>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</si>
  <si>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</si>
  <si>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</si>
  <si>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</si>
  <si>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</si>
  <si>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</si>
  <si>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</si>
  <si>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</si>
  <si>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</si>
  <si>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</si>
  <si>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</si>
  <si>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</si>
  <si>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</si>
  <si>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</si>
  <si>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</si>
  <si>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</si>
  <si>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</si>
  <si>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</si>
  <si>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</si>
  <si>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</si>
  <si>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</si>
  <si>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</si>
  <si>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</si>
  <si>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</si>
  <si>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</si>
  <si>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</si>
  <si>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</si>
  <si>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</si>
  <si>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</si>
  <si>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</si>
  <si>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</si>
  <si>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</si>
  <si>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</si>
  <si>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</si>
  <si>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</si>
  <si>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</si>
  <si>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</si>
  <si>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</si>
  <si>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</si>
  <si>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</si>
  <si>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</si>
  <si>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</si>
  <si>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</si>
  <si>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</si>
  <si>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</si>
  <si>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</si>
  <si>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</si>
  <si>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</si>
  <si>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</si>
  <si>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</si>
  <si>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</si>
  <si>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</si>
  <si>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</si>
  <si>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</si>
  <si>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</si>
  <si>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</si>
  <si>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</si>
  <si>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</si>
  <si>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</si>
  <si>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</si>
  <si>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</si>
  <si>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</si>
  <si>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</si>
  <si>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</si>
  <si>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</si>
  <si>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</si>
  <si>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</si>
  <si>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</si>
  <si>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</si>
  <si>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</si>
  <si>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</si>
  <si>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</si>
  <si>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</si>
  <si>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</si>
  <si>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</si>
  <si>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</si>
  <si>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</si>
  <si>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</si>
  <si>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</si>
  <si>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</si>
  <si>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</si>
  <si>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</si>
  <si>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</si>
  <si>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</si>
  <si>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</si>
  <si>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</si>
  <si>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</si>
  <si>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</si>
  <si>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</si>
  <si>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</si>
  <si>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</si>
  <si>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</si>
  <si>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</si>
  <si>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</si>
  <si>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</si>
  <si>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</si>
  <si>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</si>
  <si>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</si>
  <si>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</si>
  <si>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</si>
  <si>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</si>
  <si>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</si>
  <si>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</si>
  <si>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</si>
  <si>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</si>
  <si>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</si>
  <si>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</si>
  <si>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</si>
  <si>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</si>
  <si>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</si>
  <si>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</si>
  <si>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</si>
  <si>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</si>
  <si>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</si>
  <si>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</si>
  <si>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</si>
  <si>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</si>
  <si>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</si>
  <si>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</si>
  <si>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</si>
  <si>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</si>
  <si>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</si>
  <si>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</si>
  <si>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</si>
  <si>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</si>
  <si>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</si>
  <si>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</si>
  <si>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</si>
  <si>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</si>
  <si>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</si>
  <si>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</si>
  <si>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</si>
  <si>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</si>
  <si>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</si>
  <si>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</si>
  <si>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</si>
  <si>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</si>
  <si>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</si>
  <si>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</si>
  <si>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</si>
  <si>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</si>
  <si>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</si>
  <si>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</si>
  <si>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</si>
  <si>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</si>
  <si>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</si>
  <si>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</si>
  <si>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</si>
  <si>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</si>
  <si>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</si>
  <si>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</si>
  <si>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</si>
  <si>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</si>
  <si>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</si>
  <si>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</si>
  <si>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</si>
  <si>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</si>
  <si>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</si>
  <si>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</si>
  <si>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</si>
  <si>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</si>
  <si>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</si>
  <si>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</si>
  <si>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</si>
  <si>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</si>
  <si>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</si>
  <si>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</si>
  <si>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</si>
  <si>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</si>
  <si>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</si>
  <si>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</si>
  <si>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</si>
  <si>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</si>
  <si>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</si>
  <si>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</si>
  <si>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</si>
  <si>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</si>
  <si>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</si>
  <si>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</si>
  <si>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</si>
  <si>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</si>
  <si>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</si>
  <si>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</si>
  <si>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</si>
  <si>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</si>
  <si>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</si>
  <si>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</si>
  <si>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</si>
  <si>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</si>
  <si>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</si>
  <si>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</si>
  <si>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</si>
  <si>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</si>
  <si>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</si>
  <si>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</si>
  <si>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</si>
  <si>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</si>
  <si>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</si>
  <si>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</si>
  <si>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</si>
  <si>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</si>
  <si>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</si>
  <si>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</si>
  <si>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</si>
  <si>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</si>
  <si>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</si>
  <si>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</si>
  <si>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</si>
  <si>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</si>
  <si>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</si>
  <si>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</si>
  <si>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</si>
  <si>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</si>
  <si>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</si>
  <si>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</si>
  <si>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</si>
  <si>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</si>
  <si>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</si>
  <si>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</si>
  <si>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</si>
  <si>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</si>
  <si>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</si>
  <si>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</si>
  <si>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</si>
  <si>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</si>
  <si>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</si>
  <si>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</si>
  <si>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</si>
  <si>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</si>
  <si>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</si>
  <si>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</si>
  <si>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</si>
  <si>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</si>
  <si>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</si>
  <si>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</si>
  <si>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</si>
  <si>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</si>
  <si>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</si>
  <si>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</si>
  <si>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</si>
  <si>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</si>
  <si>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</si>
  <si>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</si>
  <si>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</si>
  <si>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</si>
  <si>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</si>
  <si>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</si>
  <si>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</si>
  <si>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</si>
  <si>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</si>
  <si>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</si>
  <si>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</si>
  <si>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</si>
  <si>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</si>
  <si>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</si>
  <si>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</si>
  <si>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</si>
  <si>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</si>
  <si>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</si>
  <si>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</si>
  <si>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</si>
  <si>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</si>
  <si>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</si>
  <si>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</si>
  <si>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</si>
  <si>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</si>
  <si>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</si>
  <si>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</si>
  <si>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</si>
  <si>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</si>
  <si>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</si>
  <si>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</si>
  <si>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</si>
  <si>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</si>
  <si>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</si>
  <si>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</si>
  <si>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</si>
  <si>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</si>
  <si>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</si>
  <si>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</si>
  <si>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</si>
  <si>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</si>
  <si>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</si>
  <si>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</si>
  <si>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</si>
  <si>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</si>
  <si>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</si>
  <si>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</si>
  <si>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</si>
  <si>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</si>
  <si>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</si>
  <si>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</si>
  <si>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</si>
  <si>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</si>
  <si>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</si>
  <si>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</si>
  <si>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</si>
  <si>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</si>
  <si>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</si>
  <si>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</si>
  <si>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</si>
  <si>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</si>
  <si>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</si>
  <si>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</si>
  <si>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</si>
  <si>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</si>
  <si>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</si>
  <si>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</si>
  <si>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</si>
  <si>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</si>
  <si>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</si>
  <si>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</si>
  <si>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</si>
  <si>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</si>
  <si>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</si>
  <si>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</si>
  <si>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</si>
  <si>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</si>
  <si>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</si>
  <si>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</si>
  <si>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</si>
  <si>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</si>
  <si>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</si>
  <si>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</si>
  <si>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</si>
  <si>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</si>
  <si>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</si>
  <si>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</si>
  <si>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</si>
  <si>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</si>
  <si>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</si>
  <si>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</si>
  <si>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</si>
  <si>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</si>
  <si>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</si>
  <si>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</si>
  <si>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</si>
  <si>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</si>
  <si>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</si>
  <si>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</si>
  <si>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</si>
  <si>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</si>
  <si>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</si>
  <si>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</si>
  <si>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</si>
  <si>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</si>
  <si>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</si>
  <si>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</si>
  <si>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</si>
  <si>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</si>
  <si>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</si>
  <si>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</si>
  <si>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</si>
  <si>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</si>
  <si>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</si>
  <si>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</si>
  <si>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</si>
  <si>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</si>
  <si>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</si>
  <si>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</si>
  <si>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</si>
  <si>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</si>
  <si>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</si>
  <si>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</si>
  <si>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</si>
  <si>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</si>
  <si>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</si>
  <si>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</si>
  <si>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</si>
  <si>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</si>
  <si>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</si>
  <si>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</si>
  <si>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</si>
  <si>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</si>
  <si>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</si>
  <si>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</si>
  <si>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</si>
  <si>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</si>
  <si>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</si>
  <si>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</si>
  <si>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</si>
  <si>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</si>
  <si>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</si>
  <si>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</si>
  <si>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</si>
  <si>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</si>
  <si>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</si>
  <si>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</si>
  <si>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</si>
  <si>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</si>
  <si>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</si>
  <si>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</si>
  <si>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</si>
  <si>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</si>
  <si>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</si>
  <si>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</si>
  <si>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</si>
  <si>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</si>
  <si>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</si>
  <si>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</si>
  <si>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</si>
  <si>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</si>
  <si>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</si>
  <si>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</si>
  <si>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</si>
  <si>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</si>
  <si>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</si>
  <si>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</si>
  <si>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</si>
  <si>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</si>
  <si>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</si>
  <si>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</si>
  <si>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</si>
  <si>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</si>
  <si>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</si>
  <si>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</si>
  <si>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</si>
  <si>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</si>
  <si>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</si>
  <si>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</si>
  <si>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</si>
  <si>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</si>
  <si>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</si>
  <si>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</si>
  <si>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</si>
  <si>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</si>
  <si>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</si>
  <si>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</si>
  <si>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</si>
  <si>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</si>
  <si>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</si>
  <si>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</si>
  <si>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</si>
  <si>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</si>
  <si>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</si>
  <si>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</si>
  <si>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</si>
  <si>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</si>
  <si>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</si>
  <si>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</si>
  <si>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</si>
  <si>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</si>
  <si>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</si>
  <si>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</si>
  <si>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</si>
  <si>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</si>
  <si>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</si>
  <si>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</si>
  <si>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</si>
  <si>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</si>
  <si>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</si>
  <si>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</si>
  <si>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</si>
  <si>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</si>
  <si>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</si>
  <si>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</si>
  <si>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</si>
  <si>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</si>
  <si>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</si>
  <si>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</si>
  <si>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</si>
  <si>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</si>
  <si>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</si>
  <si>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</si>
  <si>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</si>
  <si>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</si>
  <si>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</si>
  <si>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</si>
  <si>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</si>
  <si>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</si>
  <si>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</si>
  <si>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</si>
  <si>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</si>
  <si>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</si>
  <si>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</si>
  <si>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</si>
  <si>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</si>
  <si>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</si>
  <si>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</si>
  <si>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</si>
  <si>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</si>
  <si>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</si>
  <si>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</si>
  <si>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</si>
  <si>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</si>
  <si>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</si>
  <si>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</si>
  <si>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</si>
  <si>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</si>
  <si>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</si>
  <si>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</si>
  <si>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</si>
  <si>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</si>
  <si>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</si>
  <si>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</si>
  <si>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</si>
  <si>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</si>
  <si>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</si>
  <si>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</si>
  <si>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</si>
  <si>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</si>
  <si>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</si>
  <si>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</si>
  <si>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</si>
  <si>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</si>
  <si>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</si>
  <si>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</si>
  <si>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</si>
  <si>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</si>
  <si>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</si>
  <si>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</si>
  <si>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</si>
  <si>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</si>
  <si>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</si>
  <si>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</si>
  <si>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</si>
  <si>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</si>
  <si>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</si>
  <si>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</si>
  <si>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</si>
  <si>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</si>
  <si>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</si>
  <si>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</si>
  <si>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</si>
  <si>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</si>
  <si>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</si>
  <si>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</si>
  <si>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</si>
  <si>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</si>
  <si>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</si>
  <si>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</si>
  <si>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</si>
  <si>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</si>
  <si>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</si>
  <si>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</si>
  <si>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</si>
  <si>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</si>
  <si>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</si>
  <si>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</si>
  <si>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</si>
  <si>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</si>
  <si>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</si>
  <si>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</si>
  <si>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</si>
  <si>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</si>
  <si>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</si>
  <si>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</si>
  <si>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</si>
  <si>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</si>
  <si>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</si>
  <si>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</si>
  <si>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</si>
  <si>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</si>
  <si>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</si>
  <si>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</si>
  <si>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</si>
  <si>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</si>
  <si>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</si>
  <si>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</si>
  <si>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</si>
  <si>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</si>
  <si>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</si>
  <si>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</si>
  <si>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</si>
  <si>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</si>
  <si>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</si>
  <si>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</si>
  <si>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</si>
  <si>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</si>
  <si>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</si>
  <si>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</si>
  <si>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</si>
  <si>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</si>
  <si>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</si>
  <si>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</si>
  <si>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</si>
  <si>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</si>
  <si>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</si>
  <si>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</si>
  <si>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</si>
  <si>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</si>
  <si>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</si>
  <si>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</si>
  <si>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</si>
  <si>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</si>
  <si>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</si>
  <si>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</si>
  <si>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</si>
  <si>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</si>
  <si>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</si>
  <si>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</si>
  <si>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</si>
  <si>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</si>
  <si>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</si>
  <si>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</si>
  <si>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</si>
  <si>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</si>
  <si>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</si>
  <si>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</si>
  <si>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</si>
  <si>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</si>
  <si>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</si>
  <si>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</si>
  <si>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</si>
  <si>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</si>
  <si>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</si>
  <si>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</si>
  <si>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</si>
  <si>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</si>
  <si>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</si>
  <si>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</si>
  <si>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</si>
  <si>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</si>
  <si>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</si>
  <si>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</si>
  <si>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</si>
  <si>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</si>
  <si>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</si>
  <si>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</si>
  <si>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</si>
  <si>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</si>
  <si>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</si>
  <si>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</si>
  <si>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</si>
  <si>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</si>
  <si>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</si>
  <si>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</si>
  <si>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</si>
  <si>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</si>
  <si>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</si>
  <si>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</si>
  <si>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</si>
  <si>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</si>
  <si>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</si>
  <si>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</si>
  <si>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</si>
  <si>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</si>
  <si>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</si>
  <si>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</si>
  <si>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</si>
  <si>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</si>
  <si>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</si>
  <si>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</si>
  <si>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</si>
  <si>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</si>
  <si>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</si>
  <si>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</si>
  <si>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</si>
  <si>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</si>
  <si>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</si>
  <si>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</si>
  <si>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</si>
  <si>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</si>
  <si>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</si>
  <si>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</si>
  <si>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</si>
  <si>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</si>
  <si>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</si>
  <si>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</si>
  <si>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</si>
  <si>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</si>
  <si>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</si>
  <si>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</si>
  <si>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</si>
  <si>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</si>
  <si>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</si>
  <si>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</si>
  <si>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</si>
  <si>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</si>
  <si>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</si>
  <si>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</si>
  <si>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</si>
  <si>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</si>
  <si>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</si>
  <si>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</si>
  <si>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</si>
  <si>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</si>
  <si>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</si>
  <si>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</si>
  <si>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</si>
  <si>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</si>
  <si>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</si>
  <si>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</si>
  <si>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</si>
  <si>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</si>
  <si>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</si>
  <si>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</si>
  <si>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</si>
  <si>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</si>
  <si>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</si>
  <si>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</si>
  <si>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</si>
  <si>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</si>
  <si>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</si>
  <si>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</si>
  <si>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</si>
  <si>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</si>
  <si>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</si>
  <si>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</si>
  <si>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</si>
  <si>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</si>
  <si>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</si>
  <si>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</si>
  <si>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</si>
  <si>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</si>
  <si>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</si>
  <si>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</si>
  <si>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</si>
  <si>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</si>
  <si>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</si>
  <si>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</si>
  <si>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</si>
  <si>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</si>
  <si>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</si>
  <si>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</si>
  <si>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</si>
  <si>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</si>
  <si>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</si>
  <si>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</si>
  <si>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</si>
  <si>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</si>
  <si>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</si>
  <si>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</si>
  <si>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</si>
  <si>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</si>
  <si>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</si>
  <si>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</si>
  <si>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</si>
  <si>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</si>
  <si>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</si>
  <si>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</si>
  <si>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</si>
  <si>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</si>
  <si>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</si>
  <si>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</si>
  <si>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</si>
  <si>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</si>
  <si>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</si>
  <si>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</si>
  <si>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</si>
  <si>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</si>
  <si>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</si>
  <si>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</si>
  <si>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</si>
  <si>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</si>
  <si>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</si>
  <si>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</si>
  <si>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</si>
  <si>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</si>
  <si>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</si>
  <si>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</si>
  <si>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</si>
  <si>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</si>
  <si>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</si>
  <si>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</si>
  <si>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</si>
  <si>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</si>
  <si>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</si>
  <si>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</si>
  <si>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</si>
  <si>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</si>
  <si>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</si>
  <si>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</si>
  <si>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</si>
  <si>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</si>
  <si>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</si>
  <si>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</si>
  <si>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</si>
  <si>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</si>
  <si>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</si>
  <si>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</si>
  <si>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</si>
  <si>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</si>
  <si>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</si>
  <si>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</si>
  <si>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</si>
  <si>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</si>
  <si>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</si>
  <si>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</si>
  <si>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</si>
  <si>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</si>
  <si>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</si>
  <si>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</si>
  <si>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</si>
  <si>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</si>
  <si>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</si>
  <si>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</si>
  <si>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</si>
  <si>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</si>
  <si>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</si>
  <si>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</si>
  <si>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</si>
  <si>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</si>
  <si>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</si>
  <si>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</si>
  <si>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</si>
  <si>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</si>
  <si>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</si>
  <si>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</si>
  <si>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</si>
  <si>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</si>
  <si>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</si>
  <si>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</si>
  <si>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</si>
  <si>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</si>
  <si>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</si>
  <si>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</si>
  <si>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</si>
  <si>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</si>
  <si>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</si>
  <si>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</si>
  <si>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</si>
  <si>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</si>
  <si>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</si>
  <si>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</si>
  <si>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</si>
  <si>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</si>
  <si>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</si>
  <si>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</si>
  <si>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</si>
  <si>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</si>
  <si>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</si>
  <si>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</si>
  <si>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</si>
  <si>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</si>
  <si>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</si>
  <si>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</si>
  <si>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</si>
  <si>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</si>
  <si>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</si>
  <si>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</si>
  <si>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</si>
  <si>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</si>
  <si>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</si>
  <si>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</si>
  <si>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</si>
  <si>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</si>
  <si>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</si>
  <si>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</si>
  <si>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</si>
  <si>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</si>
  <si>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</si>
  <si>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</si>
  <si>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</si>
  <si>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</si>
  <si>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</si>
  <si>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</si>
  <si>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</si>
  <si>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</si>
  <si>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</si>
  <si>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</si>
  <si>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</si>
  <si>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</si>
  <si>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</si>
  <si>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</si>
  <si>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</si>
  <si>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</si>
  <si>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</si>
  <si>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</si>
  <si>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</si>
  <si>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</si>
  <si>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</si>
  <si>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</si>
  <si>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</si>
  <si>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</si>
  <si>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</si>
  <si>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</si>
  <si>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</si>
  <si>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</si>
  <si>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</si>
  <si>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</si>
  <si>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</si>
  <si>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</si>
  <si>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</si>
  <si>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</si>
  <si>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</si>
  <si>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</si>
  <si>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</si>
  <si>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</si>
  <si>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</si>
  <si>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</si>
  <si>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</si>
  <si>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</si>
  <si>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</si>
  <si>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</si>
  <si>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</si>
  <si>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</si>
  <si>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</si>
  <si>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</si>
  <si>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</si>
  <si>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</si>
  <si>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</si>
  <si>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</si>
  <si>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</si>
  <si>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</si>
  <si>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</si>
  <si>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</si>
  <si>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</si>
  <si>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</si>
  <si>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</si>
  <si>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</si>
  <si>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</si>
  <si>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</si>
  <si>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</si>
  <si>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</si>
  <si>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</si>
  <si>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</si>
  <si>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</si>
  <si>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</si>
  <si>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</si>
  <si>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</si>
  <si>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</si>
  <si>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</si>
  <si>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</si>
  <si>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</si>
  <si>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</si>
  <si>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</si>
  <si>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</si>
  <si>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</si>
  <si>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</si>
  <si>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</si>
  <si>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</si>
  <si>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</si>
  <si>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</si>
  <si>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</si>
  <si>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</si>
  <si>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</si>
  <si>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</si>
  <si>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</si>
  <si>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</si>
  <si>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</si>
  <si>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</si>
  <si>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</si>
  <si>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</si>
  <si>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</si>
  <si>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</si>
  <si>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</si>
  <si>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</si>
  <si>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</si>
  <si>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</si>
  <si>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</si>
  <si>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</si>
  <si>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</si>
  <si>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</si>
  <si>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</si>
  <si>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</si>
  <si>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</si>
  <si>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</si>
  <si>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</si>
  <si>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</si>
  <si>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</si>
  <si>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</si>
  <si>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</si>
  <si>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</si>
  <si>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</si>
  <si>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</si>
  <si>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</si>
  <si>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</si>
  <si>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</si>
  <si>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</si>
  <si>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</si>
  <si>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</si>
  <si>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</si>
  <si>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</si>
  <si>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</si>
  <si>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</si>
  <si>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</si>
  <si>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</si>
  <si>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</si>
  <si>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</si>
  <si>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</si>
  <si>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</si>
  <si>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</si>
  <si>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</si>
  <si>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</si>
  <si>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</si>
  <si>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</si>
  <si>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</si>
  <si>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</si>
  <si>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</si>
  <si>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</si>
  <si>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</si>
  <si>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</si>
  <si>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</si>
  <si>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</si>
  <si>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</si>
  <si>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</si>
  <si>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</si>
  <si>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</si>
  <si>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</si>
  <si>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</si>
  <si>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</si>
  <si>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</si>
  <si>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</si>
  <si>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</si>
  <si>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</si>
  <si>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</si>
  <si>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</si>
  <si>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</si>
  <si>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</si>
  <si>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</si>
  <si>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</si>
  <si>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</si>
  <si>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</si>
  <si>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</si>
  <si>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</si>
  <si>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</si>
  <si>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</si>
  <si>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</si>
  <si>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</si>
  <si>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</si>
  <si>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</si>
  <si>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</si>
  <si>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</si>
  <si>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</si>
  <si>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</si>
  <si>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</si>
  <si>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</si>
  <si>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</si>
  <si>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</si>
  <si>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</si>
  <si>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</si>
  <si>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</si>
  <si>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</si>
  <si>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</si>
  <si>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</si>
  <si>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</si>
  <si>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</si>
  <si>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</si>
  <si>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</si>
  <si>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</si>
  <si>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</si>
  <si>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</si>
  <si>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</si>
  <si>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</si>
  <si>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</si>
  <si>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</si>
  <si>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</si>
  <si>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</si>
  <si>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</si>
  <si>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</si>
  <si>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</si>
  <si>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</si>
  <si>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</si>
  <si>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</si>
  <si>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</si>
  <si>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</si>
  <si>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</si>
  <si>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</si>
  <si>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</si>
  <si>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</si>
  <si>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</si>
  <si>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</si>
  <si>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</si>
  <si>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</si>
  <si>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</si>
  <si>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</si>
  <si>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</si>
  <si>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</si>
  <si>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</si>
  <si>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</si>
  <si>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</si>
  <si>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</si>
  <si>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</si>
  <si>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</si>
  <si>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</si>
  <si>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</si>
  <si>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</si>
  <si>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</si>
  <si>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</si>
  <si>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</si>
  <si>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</si>
  <si>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</si>
  <si>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</si>
  <si>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</si>
  <si>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</si>
  <si>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</si>
  <si>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</si>
  <si>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</si>
  <si>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</si>
  <si>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</si>
  <si>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</si>
  <si>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</si>
  <si>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</si>
  <si>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</si>
  <si>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</si>
  <si>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</si>
  <si>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</si>
  <si>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</si>
  <si>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</si>
  <si>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</si>
  <si>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</si>
  <si>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</si>
  <si>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</si>
  <si>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</si>
  <si>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</si>
  <si>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</si>
  <si>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</si>
  <si>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</si>
  <si>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</si>
  <si>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</si>
  <si>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</si>
  <si>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</si>
  <si>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</si>
  <si>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</si>
  <si>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</si>
  <si>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</si>
  <si>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</si>
  <si>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</si>
  <si>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</si>
  <si>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</si>
  <si>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</si>
  <si>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</si>
  <si>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</si>
  <si>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</si>
  <si>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</si>
  <si>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</si>
  <si>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</si>
  <si>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</si>
  <si>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</si>
  <si>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</si>
  <si>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</si>
  <si>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</si>
  <si>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</si>
  <si>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</si>
  <si>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</si>
  <si>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</si>
  <si>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</si>
  <si>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</si>
  <si>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</si>
  <si>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</si>
  <si>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</si>
  <si>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</si>
  <si>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</si>
  <si>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</si>
  <si>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</si>
  <si>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</si>
  <si>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</si>
  <si>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</si>
  <si>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</si>
  <si>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</si>
  <si>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</si>
  <si>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</si>
  <si>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</si>
  <si>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</si>
  <si>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</si>
  <si>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</si>
  <si>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</si>
  <si>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</si>
  <si>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</si>
  <si>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</si>
  <si>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</si>
  <si>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</si>
  <si>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</si>
  <si>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</si>
  <si>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</si>
  <si>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</si>
  <si>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</si>
  <si>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</si>
  <si>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</si>
  <si>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</si>
  <si>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</si>
  <si>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</si>
  <si>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</si>
  <si>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</si>
  <si>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</si>
  <si>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</si>
  <si>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</si>
  <si>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</si>
  <si>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</si>
  <si>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</si>
  <si>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</si>
  <si>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</si>
  <si>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</si>
  <si>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</si>
  <si>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</si>
  <si>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</si>
  <si>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</si>
  <si>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</si>
  <si>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</si>
  <si>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</si>
  <si>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</si>
  <si>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</si>
  <si>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</si>
  <si>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</si>
  <si>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</si>
  <si>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</si>
  <si>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</si>
  <si>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</si>
  <si>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</si>
  <si>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</si>
  <si>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</si>
  <si>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</si>
  <si>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</si>
  <si>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</si>
  <si>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</si>
  <si>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</si>
  <si>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</si>
  <si>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</si>
  <si>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</si>
  <si>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</si>
  <si>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</si>
  <si>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</si>
  <si>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</si>
  <si>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</si>
  <si>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</si>
  <si>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</si>
  <si>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</si>
  <si>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</si>
  <si>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</si>
  <si>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</si>
  <si>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</si>
  <si>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</si>
  <si>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</si>
  <si>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</si>
  <si>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</si>
  <si>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</si>
  <si>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</si>
  <si>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</si>
  <si>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</si>
  <si>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</si>
  <si>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</si>
  <si>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</si>
  <si>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</si>
  <si>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</si>
  <si>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</si>
  <si>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</si>
  <si>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</si>
  <si>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</si>
  <si>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</si>
  <si>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</si>
  <si>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</si>
  <si>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</si>
  <si>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</si>
  <si>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</si>
  <si>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</si>
  <si>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</si>
  <si>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</si>
  <si>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</si>
  <si>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</si>
  <si>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</si>
  <si>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</si>
  <si>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</si>
  <si>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</si>
  <si>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</si>
  <si>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</si>
  <si>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</si>
  <si>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</si>
  <si>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</si>
  <si>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</si>
  <si>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</si>
  <si>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</si>
  <si>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</si>
  <si>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</si>
  <si>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</si>
  <si>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</si>
  <si>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</si>
  <si>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</si>
  <si>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</si>
  <si>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</si>
  <si>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</si>
  <si>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</si>
  <si>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</si>
  <si>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</si>
  <si>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</si>
  <si>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</si>
  <si>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</si>
  <si>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</si>
  <si>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</si>
  <si>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</si>
  <si>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</si>
  <si>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</si>
  <si>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</si>
  <si>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</si>
  <si>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</si>
  <si>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</si>
  <si>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</si>
  <si>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</si>
  <si>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</si>
  <si>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</si>
  <si>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</si>
  <si>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</si>
  <si>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</si>
  <si>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</si>
  <si>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</si>
  <si>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</si>
  <si>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</si>
  <si>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</si>
  <si>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</si>
  <si>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</si>
  <si>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</si>
  <si>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</si>
  <si>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</si>
  <si>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</si>
  <si>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</si>
  <si>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</si>
  <si>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</si>
  <si>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</si>
  <si>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</si>
  <si>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</si>
  <si>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</si>
  <si>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</si>
  <si>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</si>
  <si>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</si>
  <si>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</si>
  <si>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</si>
  <si>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</si>
  <si>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</si>
  <si>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</si>
  <si>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</si>
  <si>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</si>
  <si>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</si>
  <si>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</si>
  <si>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</si>
  <si>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</si>
  <si>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</si>
  <si>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</si>
  <si>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</si>
  <si>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</si>
  <si>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</si>
  <si>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</si>
  <si>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</si>
  <si>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</si>
  <si>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</si>
  <si>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</si>
  <si>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</si>
  <si>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</si>
  <si>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</si>
  <si>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</si>
  <si>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</si>
  <si>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</si>
  <si>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</si>
  <si>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</si>
  <si>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</si>
  <si>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</si>
  <si>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</si>
  <si>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</si>
  <si>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</si>
  <si>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</si>
  <si>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</si>
  <si>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</si>
  <si>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</si>
  <si>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</si>
  <si>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</si>
  <si>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</si>
  <si>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</si>
  <si>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</si>
  <si>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</si>
  <si>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</si>
  <si>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</si>
  <si>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</si>
  <si>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</si>
  <si>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</si>
  <si>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</si>
  <si>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</si>
  <si>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</si>
  <si>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</si>
  <si>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</si>
  <si>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</si>
  <si>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</si>
  <si>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</si>
  <si>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</si>
  <si>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</si>
  <si>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</si>
  <si>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</si>
  <si>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</si>
  <si>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</si>
  <si>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</si>
  <si>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</si>
  <si>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</si>
  <si>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</si>
  <si>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</si>
  <si>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</si>
  <si>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</si>
  <si>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</si>
  <si>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</si>
  <si>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</si>
  <si>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</si>
  <si>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</si>
  <si>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</si>
  <si>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</si>
  <si>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</si>
  <si>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</si>
  <si>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</si>
  <si>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</si>
  <si>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</si>
  <si>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</si>
  <si>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</si>
  <si>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</si>
  <si>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</si>
  <si>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</si>
  <si>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</si>
  <si>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</si>
  <si>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</si>
  <si>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</si>
  <si>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</si>
  <si>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</si>
  <si>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</si>
  <si>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</si>
  <si>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</si>
  <si>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</si>
  <si>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</si>
  <si>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</si>
  <si>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</si>
  <si>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</si>
  <si>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</si>
  <si>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</si>
  <si>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</si>
  <si>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</si>
  <si>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</si>
  <si>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</si>
  <si>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</si>
  <si>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</si>
  <si>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</si>
  <si>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</si>
  <si>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</si>
  <si>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</si>
  <si>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</si>
  <si>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</si>
  <si>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</si>
  <si>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</si>
  <si>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</si>
  <si>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</si>
  <si>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</si>
  <si>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</si>
  <si>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</si>
  <si>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</si>
  <si>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</si>
  <si>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</si>
  <si>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</si>
  <si>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</si>
  <si>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</si>
  <si>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</si>
  <si>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</si>
  <si>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</si>
  <si>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</si>
  <si>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</si>
  <si>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</si>
  <si>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</si>
  <si>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</si>
  <si>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</si>
  <si>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</si>
  <si>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</si>
  <si>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</si>
  <si>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</si>
  <si>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</si>
  <si>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</si>
  <si>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</si>
  <si>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</si>
  <si>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</si>
  <si>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</si>
  <si>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</si>
  <si>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</si>
  <si>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</si>
  <si>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</si>
  <si>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</si>
  <si>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</si>
  <si>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</si>
  <si>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</si>
  <si>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</si>
  <si>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</si>
  <si>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</si>
  <si>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</si>
  <si>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</si>
  <si>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</si>
  <si>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</si>
  <si>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</si>
  <si>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</si>
  <si>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</si>
  <si>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</si>
  <si>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</si>
  <si>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</si>
  <si>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</si>
  <si>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</si>
  <si>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</si>
  <si>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</si>
  <si>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</si>
  <si>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</si>
  <si>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</si>
  <si>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</si>
  <si>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</si>
  <si>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</si>
  <si>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</si>
  <si>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</si>
  <si>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</si>
  <si>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</si>
  <si>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</si>
  <si>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</si>
  <si>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</si>
  <si>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</si>
  <si>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</si>
  <si>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</si>
  <si>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</si>
  <si>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</si>
  <si>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</si>
  <si>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</si>
  <si>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</si>
  <si>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</si>
  <si>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</si>
  <si>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</si>
  <si>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</si>
  <si>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</si>
  <si>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</si>
  <si>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</si>
  <si>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</si>
  <si>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</si>
  <si>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</si>
  <si>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</si>
  <si>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</si>
  <si>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</si>
  <si>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</si>
  <si>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</si>
  <si>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</si>
  <si>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</si>
  <si>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</si>
  <si>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</si>
  <si>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</si>
  <si>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</si>
  <si>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</si>
  <si>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</si>
  <si>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</si>
  <si>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</si>
  <si>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</si>
  <si>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</si>
  <si>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</si>
  <si>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</si>
  <si>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</si>
  <si>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</si>
  <si>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</si>
  <si>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</si>
  <si>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</si>
  <si>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</si>
  <si>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</si>
  <si>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</si>
  <si>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</si>
  <si>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</si>
  <si>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</si>
  <si>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</si>
  <si>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</si>
  <si>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</si>
  <si>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</si>
  <si>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</si>
  <si>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</si>
  <si>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</si>
  <si>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</si>
  <si>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</si>
  <si>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</si>
  <si>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</si>
  <si>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</si>
  <si>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</si>
  <si>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</si>
  <si>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</si>
  <si>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</si>
  <si>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</si>
  <si>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</si>
  <si>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</si>
  <si>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</si>
  <si>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</si>
  <si>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</si>
  <si>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</si>
  <si>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</si>
  <si>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</si>
  <si>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</si>
  <si>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</si>
  <si>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</si>
  <si>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</si>
  <si>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</si>
  <si>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</si>
  <si>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</si>
  <si>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</si>
  <si>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</si>
  <si>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</si>
  <si>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</si>
  <si>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</si>
  <si>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</si>
  <si>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</si>
  <si>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</si>
  <si>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</si>
  <si>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</si>
  <si>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</si>
  <si>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</si>
  <si>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</si>
  <si>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</si>
  <si>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</si>
  <si>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</si>
  <si>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</si>
  <si>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</si>
  <si>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</si>
  <si>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</si>
  <si>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</si>
  <si>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</si>
  <si>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</si>
  <si>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</si>
  <si>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</si>
  <si>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</si>
  <si>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</si>
  <si>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</si>
  <si>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</si>
  <si>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</si>
  <si>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</si>
  <si>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</si>
  <si>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</si>
  <si>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</si>
  <si>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</si>
  <si>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</si>
  <si>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</si>
  <si>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</si>
  <si>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</si>
  <si>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</si>
  <si>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</si>
  <si>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</si>
  <si>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</si>
  <si>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</si>
  <si>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</si>
  <si>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</si>
  <si>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</si>
  <si>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</si>
  <si>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</si>
  <si>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</si>
  <si>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</si>
  <si>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</si>
  <si>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</si>
  <si>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</si>
  <si>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</si>
  <si>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</si>
  <si>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</si>
  <si>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</si>
  <si>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</si>
  <si>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</si>
  <si>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</si>
  <si>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</si>
  <si>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</si>
  <si>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</si>
  <si>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</si>
  <si>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</si>
  <si>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</si>
  <si>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</si>
  <si>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</si>
  <si>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</si>
  <si>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</si>
  <si>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</si>
  <si>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</si>
  <si>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</si>
  <si>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</si>
  <si>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</si>
  <si>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</si>
  <si>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</si>
  <si>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</si>
  <si>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</si>
  <si>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</si>
  <si>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</si>
  <si>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</si>
  <si>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</si>
  <si>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</si>
  <si>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</si>
  <si>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</si>
  <si>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</si>
  <si>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</si>
  <si>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</si>
  <si>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</si>
  <si>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</si>
  <si>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</si>
  <si>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</si>
  <si>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</si>
  <si>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</si>
  <si>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</si>
  <si>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</si>
  <si>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</si>
  <si>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</si>
  <si>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</si>
  <si>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</si>
  <si>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</si>
  <si>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</si>
  <si>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</si>
  <si>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</si>
  <si>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</si>
  <si>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</si>
  <si>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</si>
  <si>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</si>
  <si>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</si>
  <si>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</si>
  <si>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</si>
  <si>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</si>
  <si>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</si>
  <si>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</si>
  <si>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</si>
  <si>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</si>
  <si>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</si>
  <si>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</si>
  <si>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</si>
  <si>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</si>
  <si>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</si>
  <si>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</si>
  <si>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</si>
  <si>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</si>
  <si>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</si>
  <si>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</si>
  <si>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</si>
  <si>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</si>
  <si>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</si>
  <si>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</si>
  <si>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</si>
  <si>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</si>
  <si>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</si>
  <si>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</si>
  <si>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</si>
  <si>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</si>
  <si>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</si>
  <si>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</si>
  <si>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</si>
  <si>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</si>
  <si>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</si>
  <si>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</si>
  <si>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</si>
  <si>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</si>
  <si>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</si>
  <si>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</si>
  <si>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</si>
  <si>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</si>
  <si>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</si>
  <si>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</si>
  <si>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</si>
  <si>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</si>
  <si>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</si>
  <si>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</si>
  <si>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</si>
  <si>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</si>
  <si>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</si>
  <si>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</si>
  <si>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</si>
  <si>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</si>
  <si>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</si>
  <si>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</si>
  <si>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</si>
  <si>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</si>
  <si>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</si>
  <si>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</si>
  <si>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</si>
  <si>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</si>
  <si>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</si>
  <si>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</si>
  <si>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</si>
  <si>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</si>
  <si>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</si>
  <si>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</si>
  <si>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</si>
  <si>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</si>
  <si>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</si>
  <si>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</si>
  <si>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</si>
  <si>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</si>
  <si>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</si>
  <si>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</si>
  <si>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</si>
  <si>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</si>
  <si>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</si>
  <si>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</si>
  <si>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</si>
  <si>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</si>
  <si>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</si>
  <si>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</si>
  <si>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</si>
  <si>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</si>
  <si>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</si>
  <si>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</si>
  <si>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</si>
  <si>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</si>
  <si>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</si>
  <si>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</si>
  <si>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</si>
  <si>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</si>
  <si>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</si>
  <si>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</si>
  <si>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</si>
  <si>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</si>
  <si>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</si>
  <si>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</si>
  <si>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</si>
  <si>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</si>
  <si>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</si>
  <si>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</si>
  <si>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</si>
  <si>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</si>
  <si>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</si>
  <si>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</si>
  <si>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</si>
  <si>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</si>
  <si>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</si>
  <si>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</si>
  <si>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</si>
  <si>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</si>
  <si>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</si>
  <si>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</si>
  <si>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</si>
  <si>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</si>
  <si>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</si>
  <si>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</si>
  <si>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</si>
  <si>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</si>
  <si>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</si>
  <si>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</si>
  <si>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</si>
  <si>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</si>
  <si>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</si>
  <si>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</si>
  <si>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</si>
  <si>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</si>
  <si>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</si>
  <si>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</si>
  <si>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</si>
  <si>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</si>
  <si>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</si>
  <si>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</si>
  <si>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</si>
  <si>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</si>
  <si>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</si>
  <si>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</si>
  <si>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</si>
  <si>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</si>
  <si>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</si>
  <si>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</si>
  <si>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</si>
  <si>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</si>
  <si>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</si>
  <si>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</si>
  <si>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</si>
  <si>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</si>
  <si>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</si>
  <si>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</si>
  <si>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</si>
  <si>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</si>
  <si>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</si>
  <si>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</si>
  <si>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</si>
  <si>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</si>
  <si>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</si>
  <si>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</si>
  <si>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</si>
  <si>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</si>
  <si>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</si>
  <si>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</si>
  <si>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</si>
  <si>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</si>
  <si>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</si>
  <si>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</si>
  <si>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</si>
  <si>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</si>
  <si>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</si>
  <si>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</si>
  <si>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</si>
  <si>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</si>
  <si>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</si>
  <si>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</si>
  <si>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</si>
  <si>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</si>
  <si>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</si>
  <si>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</si>
  <si>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</si>
  <si>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</si>
  <si>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</si>
  <si>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</si>
  <si>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</si>
  <si>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</si>
  <si>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</si>
  <si>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</si>
  <si>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</si>
  <si>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</si>
  <si>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</si>
  <si>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</si>
  <si>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</si>
  <si>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</si>
  <si>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</si>
  <si>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</si>
  <si>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</si>
  <si>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</si>
  <si>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</si>
  <si>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</si>
  <si>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</si>
  <si>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</si>
  <si>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</si>
  <si>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</si>
  <si>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</si>
  <si>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</si>
  <si>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</si>
  <si>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</si>
  <si>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</si>
  <si>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</si>
  <si>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</si>
  <si>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</si>
  <si>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</si>
  <si>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</si>
  <si>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</si>
  <si>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</si>
  <si>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</si>
  <si>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</si>
  <si>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</si>
  <si>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</si>
  <si>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</si>
  <si>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</si>
  <si>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</si>
  <si>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</si>
  <si>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</si>
  <si>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</si>
  <si>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</si>
  <si>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</si>
  <si>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</si>
  <si>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</si>
  <si>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</si>
  <si>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</si>
  <si>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</si>
  <si>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</si>
  <si>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</si>
  <si>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</si>
  <si>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</si>
  <si>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</si>
  <si>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</si>
  <si>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</si>
  <si>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</si>
  <si>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</si>
  <si>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</si>
  <si>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</si>
  <si>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</si>
  <si>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</si>
  <si>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</si>
  <si>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</si>
  <si>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</si>
  <si>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</si>
  <si>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</si>
  <si>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</si>
  <si>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</si>
  <si>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</si>
  <si>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</si>
  <si>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</si>
  <si>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</si>
  <si>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</si>
  <si>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</si>
  <si>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</si>
  <si>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</si>
  <si>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</si>
  <si>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</si>
  <si>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</si>
  <si>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</si>
  <si>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</si>
  <si>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</si>
  <si>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</si>
  <si>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</si>
  <si>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</si>
  <si>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</si>
  <si>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</si>
  <si>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</si>
  <si>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</si>
  <si>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</si>
  <si>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</si>
  <si>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</si>
  <si>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</si>
  <si>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</si>
  <si>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</si>
  <si>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</si>
  <si>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</si>
  <si>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</si>
  <si>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</si>
  <si>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</si>
  <si>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</si>
  <si>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</si>
  <si>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</si>
  <si>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</si>
  <si>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</si>
  <si>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</si>
  <si>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</si>
  <si>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</si>
  <si>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</si>
  <si>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</si>
  <si>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</si>
  <si>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</si>
  <si>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</si>
  <si>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</si>
  <si>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</si>
  <si>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</si>
  <si>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</si>
  <si>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</si>
  <si>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</si>
  <si>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</si>
  <si>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</si>
  <si>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</si>
  <si>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</si>
  <si>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</si>
  <si>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</si>
  <si>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</si>
  <si>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</si>
  <si>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</si>
  <si>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</si>
  <si>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</si>
  <si>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</si>
  <si>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</si>
  <si>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</si>
  <si>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</si>
  <si>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</si>
  <si>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</si>
  <si>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</si>
  <si>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</si>
  <si>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</si>
  <si>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</si>
  <si>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</si>
  <si>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</si>
  <si>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</si>
  <si>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</si>
  <si>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</si>
  <si>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</si>
  <si>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</si>
  <si>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</si>
  <si>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</si>
  <si>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</si>
  <si>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</si>
  <si>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</si>
  <si>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</si>
  <si>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</si>
  <si>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</si>
  <si>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</si>
  <si>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</si>
  <si>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</si>
  <si>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</si>
  <si>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</si>
  <si>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</si>
  <si>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</si>
  <si>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</si>
  <si>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</si>
  <si>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</si>
  <si>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</si>
  <si>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</si>
  <si>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</si>
  <si>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</si>
  <si>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</si>
  <si>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</si>
  <si>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</si>
  <si>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</si>
  <si>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</si>
  <si>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</si>
  <si>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</si>
  <si>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</si>
  <si>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</si>
  <si>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</si>
  <si>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</si>
  <si>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</si>
  <si>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</si>
  <si>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</si>
  <si>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</si>
  <si>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</si>
  <si>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</si>
  <si>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</si>
  <si>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</si>
  <si>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</si>
  <si>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</si>
  <si>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</si>
  <si>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</si>
  <si>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</si>
  <si>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</si>
  <si>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</si>
  <si>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</si>
  <si>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</si>
  <si>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</si>
  <si>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</si>
  <si>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</si>
  <si>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</si>
  <si>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</si>
  <si>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</si>
  <si>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</si>
  <si>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</si>
  <si>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</si>
  <si>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</si>
  <si>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</si>
  <si>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</si>
  <si>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</si>
  <si>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</si>
  <si>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</si>
  <si>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</si>
  <si>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</si>
  <si>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</si>
  <si>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</si>
  <si>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</si>
  <si>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</si>
  <si>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</si>
  <si>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</si>
  <si>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</si>
  <si>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</si>
  <si>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</si>
  <si>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</si>
  <si>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</si>
  <si>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</si>
  <si>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</si>
  <si>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</si>
  <si>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</si>
  <si>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</si>
  <si>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</si>
  <si>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</si>
  <si>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</si>
  <si>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</si>
  <si>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</si>
  <si>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</si>
  <si>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</si>
  <si>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</si>
  <si>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</si>
  <si>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</si>
  <si>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</si>
  <si>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</si>
  <si>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</si>
  <si>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</si>
  <si>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</si>
  <si>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</si>
  <si>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</si>
  <si>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</si>
  <si>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</si>
  <si>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</si>
  <si>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</si>
  <si>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</si>
  <si>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</si>
  <si>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</si>
  <si>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</si>
  <si>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</si>
  <si>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</si>
  <si>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</si>
  <si>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</si>
  <si>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</si>
  <si>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</si>
  <si>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</si>
  <si>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</si>
  <si>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</si>
  <si>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</si>
  <si>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</si>
  <si>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</si>
  <si>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</si>
  <si>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</si>
  <si>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</si>
  <si>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</si>
  <si>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</si>
  <si>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</si>
  <si>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</si>
  <si>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</si>
  <si>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</si>
  <si>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</si>
  <si>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</si>
  <si>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</si>
  <si>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</si>
  <si>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</si>
  <si>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</si>
  <si>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</si>
  <si>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</si>
  <si>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</si>
  <si>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</si>
  <si>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</si>
  <si>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</si>
  <si>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</si>
  <si>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</si>
  <si>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</si>
  <si>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</si>
  <si>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</si>
  <si>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</si>
  <si>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</si>
  <si>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</si>
  <si>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</si>
  <si>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</si>
  <si>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</si>
  <si>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</si>
  <si>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</si>
  <si>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</si>
  <si>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</si>
  <si>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</si>
  <si>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</si>
  <si>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</si>
  <si>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</si>
  <si>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</si>
  <si>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</si>
  <si>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</si>
  <si>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</si>
  <si>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</si>
  <si>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</si>
  <si>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</si>
  <si>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</si>
  <si>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</si>
  <si>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</si>
  <si>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</si>
  <si>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</si>
  <si>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</si>
  <si>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</si>
  <si>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</si>
  <si>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</si>
  <si>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</si>
  <si>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</si>
  <si>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</si>
  <si>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</si>
  <si>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</si>
  <si>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</si>
  <si>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</si>
  <si>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</si>
  <si>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</si>
  <si>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</si>
  <si>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</si>
  <si>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</si>
  <si>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</si>
  <si>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</si>
  <si>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</si>
  <si>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</si>
  <si>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</si>
  <si>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</si>
  <si>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</si>
  <si>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</si>
  <si>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</si>
  <si>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</si>
  <si>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</si>
  <si>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</si>
  <si>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</si>
  <si>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</si>
  <si>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</si>
  <si>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</si>
  <si>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</si>
  <si>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</si>
  <si>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</si>
  <si>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</si>
  <si>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</si>
  <si>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</si>
  <si>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</si>
  <si>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</si>
  <si>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</si>
  <si>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</si>
  <si>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</si>
  <si>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</si>
  <si>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</si>
  <si>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</si>
  <si>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</si>
  <si>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</si>
  <si>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</si>
  <si>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</si>
  <si>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</si>
  <si>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</si>
  <si>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</si>
  <si>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</si>
  <si>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</si>
  <si>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</si>
  <si>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</si>
  <si>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</si>
  <si>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</si>
  <si>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</si>
  <si>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</si>
  <si>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</si>
  <si>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</si>
  <si>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</si>
  <si>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</si>
  <si>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</si>
  <si>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</si>
  <si>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</si>
  <si>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</si>
  <si>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</si>
  <si>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</si>
  <si>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</si>
  <si>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</si>
  <si>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</si>
  <si>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</si>
  <si>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</si>
  <si>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</si>
  <si>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</si>
  <si>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</si>
  <si>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</si>
  <si>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</si>
  <si>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</si>
  <si>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</si>
  <si>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</si>
  <si>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</si>
  <si>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</si>
  <si>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</si>
  <si>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</si>
  <si>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</si>
  <si>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</si>
  <si>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</si>
  <si>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</si>
  <si>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</si>
  <si>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</si>
  <si>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</si>
  <si>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</si>
  <si>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</si>
  <si>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</si>
  <si>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</si>
  <si>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</si>
  <si>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</si>
  <si>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</si>
  <si>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</si>
  <si>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</si>
  <si>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</si>
  <si>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</si>
  <si>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</si>
  <si>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</si>
  <si>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</si>
  <si>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</si>
  <si>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</si>
  <si>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</si>
  <si>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</si>
  <si>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</si>
  <si>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</si>
  <si>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</si>
  <si>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</si>
  <si>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</si>
  <si>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</si>
  <si>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</si>
  <si>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</si>
  <si>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</si>
  <si>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</si>
  <si>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</si>
  <si>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</si>
  <si>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</si>
  <si>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</si>
  <si>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</si>
  <si>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</si>
  <si>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</si>
  <si>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</si>
  <si>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</si>
  <si>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</si>
  <si>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</si>
  <si>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</si>
  <si>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</si>
  <si>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</si>
  <si>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</si>
  <si>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</si>
  <si>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</si>
  <si>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</si>
  <si>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</si>
  <si>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</si>
  <si>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</si>
  <si>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</si>
  <si>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</si>
  <si>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</si>
  <si>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</si>
  <si>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</si>
  <si>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</si>
  <si>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</si>
  <si>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</si>
  <si>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</si>
  <si>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</si>
  <si>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</si>
  <si>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</si>
  <si>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</si>
  <si>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</si>
  <si>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</si>
  <si>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</si>
  <si>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</si>
  <si>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</si>
  <si>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</si>
  <si>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</si>
  <si>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</si>
  <si>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</si>
  <si>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</si>
  <si>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</si>
  <si>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</si>
  <si>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</si>
  <si>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</si>
  <si>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</si>
  <si>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</si>
  <si>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</si>
  <si>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</si>
  <si>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</si>
  <si>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</si>
  <si>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</si>
  <si>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</si>
  <si>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</si>
  <si>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</si>
  <si>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</si>
  <si>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</si>
  <si>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</si>
  <si>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</si>
  <si>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</si>
  <si>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</si>
  <si>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</si>
  <si>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</si>
  <si>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</si>
  <si>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</si>
  <si>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</si>
  <si>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</si>
  <si>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</si>
  <si>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</si>
  <si>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</si>
  <si>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</si>
  <si>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</si>
  <si>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</si>
  <si>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</si>
  <si>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</si>
  <si>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</si>
  <si>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</si>
  <si>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</si>
  <si>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</si>
  <si>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</si>
  <si>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</si>
  <si>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</si>
  <si>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</si>
  <si>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</si>
  <si>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</si>
  <si>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</si>
  <si>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</si>
  <si>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</si>
  <si>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</si>
  <si>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</si>
  <si>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</si>
  <si>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</si>
  <si>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</si>
  <si>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</si>
  <si>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</si>
  <si>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</si>
  <si>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</si>
  <si>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</si>
  <si>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</si>
  <si>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</si>
  <si>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</si>
  <si>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</si>
  <si>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</si>
  <si>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</si>
  <si>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</si>
  <si>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</si>
  <si>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</si>
  <si>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</si>
  <si>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</si>
  <si>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</si>
  <si>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</si>
  <si>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</si>
  <si>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</si>
  <si>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</si>
  <si>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</si>
  <si>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</si>
  <si>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</si>
  <si>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</si>
  <si>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</si>
  <si>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</si>
  <si>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</si>
  <si>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</si>
  <si>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</si>
  <si>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</si>
  <si>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</si>
  <si>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</si>
  <si>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</si>
  <si>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</si>
  <si>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</si>
  <si>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</si>
  <si>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</si>
  <si>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</si>
  <si>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</si>
  <si>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</si>
  <si>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</si>
  <si>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</si>
  <si>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</si>
  <si>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</si>
  <si>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</si>
  <si>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</si>
  <si>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</si>
  <si>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</si>
  <si>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</si>
  <si>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</si>
  <si>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</si>
  <si>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</si>
  <si>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</si>
  <si>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</si>
  <si>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</si>
  <si>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</si>
  <si>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</si>
  <si>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</si>
  <si>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</si>
  <si>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</si>
  <si>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</si>
  <si>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</si>
  <si>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</si>
  <si>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</si>
  <si>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</si>
  <si>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</si>
  <si>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</si>
  <si>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</si>
  <si>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</si>
  <si>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</si>
  <si>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</si>
  <si>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</si>
  <si>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</si>
  <si>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</si>
  <si>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</si>
  <si>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</si>
  <si>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</si>
  <si>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</si>
  <si>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</si>
  <si>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</si>
  <si>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</si>
  <si>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</si>
  <si>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</si>
  <si>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</si>
  <si>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</si>
  <si>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</si>
  <si>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</si>
  <si>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</si>
  <si>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</si>
  <si>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</si>
  <si>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</si>
  <si>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</si>
  <si>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</si>
  <si>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</si>
  <si>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</si>
  <si>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</si>
  <si>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</si>
  <si>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</si>
  <si>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</si>
  <si>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</si>
  <si>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</si>
  <si>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</si>
  <si>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</si>
  <si>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</si>
  <si>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</si>
  <si>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</si>
  <si>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</si>
  <si>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</si>
  <si>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</si>
  <si>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</si>
  <si>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</si>
  <si>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</si>
  <si>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</si>
  <si>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</si>
  <si>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</si>
  <si>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</si>
  <si>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</si>
  <si>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</si>
  <si>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</si>
  <si>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</si>
  <si>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</si>
  <si>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</si>
  <si>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</si>
  <si>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</si>
  <si>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</si>
  <si>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</si>
  <si>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</si>
  <si>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</si>
  <si>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</si>
  <si>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</si>
  <si>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</si>
  <si>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</si>
  <si>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</si>
  <si>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</si>
  <si>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</si>
  <si>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</si>
  <si>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</si>
  <si>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</si>
  <si>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</si>
  <si>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</si>
  <si>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</si>
  <si>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</si>
  <si>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</si>
  <si>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</si>
  <si>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</si>
  <si>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</si>
  <si>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</si>
  <si>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</si>
  <si>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</si>
  <si>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</si>
  <si>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</si>
  <si>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</si>
  <si>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</si>
  <si>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</si>
  <si>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</si>
  <si>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</si>
  <si>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</si>
  <si>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</si>
  <si>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</si>
  <si>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</si>
  <si>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</si>
  <si>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</si>
  <si>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</si>
  <si>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</si>
  <si>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</si>
  <si>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</si>
  <si>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</si>
  <si>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</si>
  <si>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</si>
  <si>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</si>
  <si>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</si>
  <si>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</si>
  <si>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</si>
  <si>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</si>
  <si>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</si>
  <si>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</si>
  <si>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</si>
  <si>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</si>
  <si>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</si>
  <si>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</si>
  <si>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</si>
  <si>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</si>
  <si>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</si>
  <si>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</si>
  <si>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</si>
  <si>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</si>
  <si>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</si>
  <si>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</si>
  <si>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</si>
  <si>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</si>
  <si>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</si>
  <si>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</si>
  <si>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</si>
  <si>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</si>
  <si>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</si>
  <si>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</si>
  <si>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</si>
  <si>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</si>
  <si>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</si>
  <si>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</si>
  <si>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</si>
  <si>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</si>
  <si>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</si>
  <si>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</si>
  <si>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</si>
  <si>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</si>
  <si>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</si>
  <si>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</si>
  <si>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</si>
  <si>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</si>
  <si>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</si>
  <si>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</si>
  <si>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</si>
  <si>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</si>
  <si>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</si>
  <si>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</si>
  <si>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</si>
  <si>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</si>
  <si>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</si>
  <si>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</si>
  <si>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</si>
  <si>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</si>
  <si>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</si>
  <si>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</si>
  <si>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</si>
  <si>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</si>
  <si>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</si>
  <si>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</si>
  <si>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</si>
  <si>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</si>
  <si>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</si>
  <si>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</si>
  <si>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</si>
  <si>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</si>
  <si>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</si>
  <si>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</si>
  <si>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</si>
  <si>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</si>
  <si>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</si>
  <si>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</si>
  <si>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</si>
  <si>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</si>
  <si>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</si>
  <si>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</si>
  <si>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</si>
  <si>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</si>
  <si>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</si>
  <si>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</si>
  <si>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</si>
  <si>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</si>
  <si>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</si>
  <si>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</si>
  <si>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</si>
  <si>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</si>
  <si>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</si>
  <si>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</si>
  <si>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</si>
  <si>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</si>
  <si>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</si>
  <si>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</si>
  <si>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</si>
  <si>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</si>
  <si>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</si>
  <si>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</si>
  <si>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</si>
  <si>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</si>
  <si>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</si>
  <si>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</si>
  <si>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</si>
  <si>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</si>
  <si>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</si>
  <si>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</si>
  <si>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</si>
  <si>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</si>
  <si>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</si>
  <si>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</si>
  <si>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</si>
  <si>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</si>
  <si>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</si>
  <si>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</si>
  <si>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</si>
  <si>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</si>
  <si>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</si>
  <si>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</si>
  <si>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</si>
  <si>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</si>
  <si>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</si>
  <si>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</si>
  <si>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</si>
  <si>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</si>
  <si>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</si>
  <si>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</si>
  <si>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</si>
  <si>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</si>
  <si>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</si>
  <si>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</si>
  <si>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</si>
  <si>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</si>
  <si>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</si>
  <si>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</si>
  <si>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</si>
  <si>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</si>
  <si>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</si>
  <si>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</si>
  <si>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</si>
  <si>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</si>
  <si>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</si>
  <si>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</si>
  <si>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</si>
  <si>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</si>
  <si>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</si>
  <si>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</si>
  <si>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</si>
  <si>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</si>
  <si>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</si>
  <si>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</si>
  <si>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</si>
  <si>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</si>
  <si>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</si>
  <si>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</si>
  <si>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</si>
  <si>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</si>
  <si>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</si>
  <si>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</si>
  <si>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</si>
  <si>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</si>
  <si>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</si>
  <si>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</si>
  <si>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</si>
  <si>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</si>
  <si>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</si>
  <si>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</si>
  <si>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</si>
  <si>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</si>
  <si>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</si>
  <si>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</si>
  <si>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</si>
  <si>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</si>
  <si>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</si>
  <si>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</si>
  <si>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</si>
  <si>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</si>
  <si>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</si>
  <si>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</si>
  <si>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</si>
  <si>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</si>
  <si>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</si>
  <si>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</si>
  <si>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</si>
  <si>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</si>
  <si>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</si>
  <si>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</si>
  <si>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</si>
  <si>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</si>
  <si>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</si>
  <si>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</si>
  <si>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</si>
  <si>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</si>
  <si>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</si>
  <si>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</si>
  <si>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</si>
  <si>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</si>
  <si>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</si>
  <si>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</si>
  <si>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</si>
  <si>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</si>
  <si>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</si>
  <si>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</si>
  <si>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</si>
  <si>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</si>
  <si>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</si>
  <si>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</si>
  <si>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</si>
  <si>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</si>
  <si>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</si>
  <si>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</si>
  <si>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</si>
  <si>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</si>
  <si>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</si>
  <si>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</si>
  <si>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</si>
  <si>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</si>
  <si>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</si>
  <si>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</si>
  <si>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</si>
  <si>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</si>
  <si>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</si>
  <si>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</si>
  <si>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</si>
  <si>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</si>
  <si>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</si>
  <si>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</si>
  <si>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</si>
  <si>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</si>
  <si>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</si>
  <si>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</si>
  <si>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</si>
  <si>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</si>
  <si>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</si>
  <si>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</si>
  <si>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</si>
  <si>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</si>
  <si>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</si>
  <si>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</si>
  <si>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</si>
  <si>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</si>
  <si>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</si>
  <si>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</si>
  <si>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</si>
  <si>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</si>
  <si>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</si>
  <si>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</si>
  <si>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</si>
  <si>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</si>
  <si>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</si>
  <si>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</si>
  <si>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</si>
  <si>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</si>
  <si>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</si>
  <si>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</si>
  <si>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</si>
  <si>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</si>
  <si>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</si>
  <si>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</si>
  <si>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</si>
  <si>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</si>
  <si>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</si>
  <si>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</si>
  <si>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</si>
  <si>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</si>
  <si>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</si>
  <si>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</si>
  <si>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</si>
  <si>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</si>
  <si>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</si>
  <si>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</si>
  <si>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</si>
  <si>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</si>
  <si>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</si>
  <si>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</si>
  <si>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</si>
  <si>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</si>
  <si>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</si>
  <si>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</si>
  <si>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</si>
  <si>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</si>
  <si>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</si>
  <si>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</si>
  <si>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</si>
  <si>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</si>
  <si>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</si>
  <si>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</si>
  <si>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</si>
  <si>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</si>
  <si>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</si>
  <si>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</si>
  <si>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</si>
  <si>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</si>
  <si>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</si>
  <si>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</si>
  <si>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</si>
  <si>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</si>
  <si>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</si>
  <si>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</si>
  <si>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</si>
  <si>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</si>
  <si>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</si>
  <si>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</si>
  <si>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</si>
  <si>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</si>
  <si>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</si>
  <si>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</si>
  <si>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</si>
  <si>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</si>
  <si>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</si>
  <si>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</si>
  <si>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</si>
  <si>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</si>
  <si>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</si>
  <si>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</si>
  <si>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</si>
  <si>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</si>
  <si>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</si>
  <si>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</si>
  <si>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</si>
  <si>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</si>
  <si>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</si>
  <si>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</si>
  <si>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</si>
  <si>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</si>
  <si>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</si>
  <si>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</si>
  <si>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</si>
  <si>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</si>
  <si>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</si>
  <si>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</si>
  <si>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</si>
  <si>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</si>
  <si>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</si>
  <si>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</si>
  <si>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</si>
  <si>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</si>
  <si>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</si>
  <si>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</si>
  <si>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</si>
  <si>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</si>
  <si>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</si>
  <si>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</si>
  <si>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</si>
  <si>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</si>
  <si>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</si>
  <si>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</si>
  <si>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</si>
  <si>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</si>
  <si>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</si>
  <si>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</si>
  <si>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</si>
  <si>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</si>
  <si>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</si>
  <si>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</si>
  <si>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</si>
  <si>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</si>
  <si>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</si>
  <si>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</si>
  <si>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</si>
  <si>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</si>
  <si>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</si>
  <si>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</si>
  <si>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</si>
  <si>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</si>
  <si>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</si>
  <si>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</si>
  <si>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</si>
  <si>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</si>
  <si>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</si>
  <si>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</si>
  <si>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</si>
  <si>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</si>
  <si>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</si>
  <si>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</si>
  <si>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</si>
  <si>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</si>
  <si>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</si>
  <si>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</si>
  <si>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</si>
  <si>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</si>
  <si>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</si>
  <si>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</si>
  <si>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</si>
  <si>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</si>
  <si>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</si>
  <si>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</si>
  <si>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</si>
  <si>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</si>
  <si>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</si>
  <si>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</si>
  <si>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</si>
  <si>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</si>
  <si>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</si>
  <si>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</si>
  <si>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</si>
  <si>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</si>
  <si>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</si>
  <si>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</si>
  <si>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</si>
  <si>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</si>
  <si>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</si>
  <si>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</si>
  <si>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</si>
  <si>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</si>
  <si>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</si>
  <si>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</si>
  <si>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</si>
  <si>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</si>
  <si>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</si>
  <si>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</si>
  <si>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</si>
  <si>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</si>
  <si>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</si>
  <si>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</si>
  <si>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</si>
  <si>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</si>
  <si>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</si>
  <si>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</si>
  <si>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</si>
  <si>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</si>
  <si>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</si>
  <si>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</si>
  <si>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</si>
  <si>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</si>
  <si>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</si>
  <si>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</si>
  <si>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</si>
  <si>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</si>
  <si>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</si>
  <si>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</si>
  <si>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</si>
  <si>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</si>
  <si>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</si>
  <si>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</si>
  <si>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</si>
  <si>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</si>
  <si>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</si>
  <si>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</si>
  <si>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</si>
  <si>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</si>
  <si>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</si>
  <si>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</si>
  <si>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</si>
  <si>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</si>
  <si>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</si>
  <si>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</si>
  <si>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</si>
  <si>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</si>
  <si>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</si>
  <si>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</si>
  <si>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</si>
  <si>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</si>
  <si>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</si>
  <si>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</si>
  <si>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</si>
  <si>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</si>
  <si>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</si>
  <si>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</si>
  <si>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</si>
  <si>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</si>
  <si>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</si>
  <si>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</si>
  <si>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</si>
  <si>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</si>
  <si>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</si>
  <si>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</si>
  <si>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</si>
  <si>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</si>
  <si>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</si>
  <si>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</si>
  <si>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</si>
  <si>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</si>
  <si>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</si>
  <si>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</si>
  <si>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</si>
  <si>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</si>
  <si>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</si>
  <si>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</si>
  <si>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</si>
  <si>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</si>
  <si>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</si>
  <si>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</si>
  <si>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</si>
  <si>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</si>
  <si>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</si>
  <si>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</si>
  <si>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</si>
  <si>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</si>
  <si>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</si>
  <si>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</si>
  <si>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</si>
  <si>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</si>
  <si>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</si>
  <si>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</si>
  <si>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</si>
  <si>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</si>
  <si>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</si>
  <si>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</si>
  <si>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</si>
  <si>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</si>
  <si>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</si>
  <si>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</si>
  <si>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</si>
  <si>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</si>
  <si>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</si>
  <si>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</si>
  <si>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</si>
  <si>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</si>
  <si>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</si>
  <si>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</si>
  <si>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</si>
  <si>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</si>
  <si>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</si>
  <si>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</si>
  <si>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</si>
  <si>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</si>
  <si>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</si>
  <si>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</si>
  <si>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</si>
  <si>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</si>
  <si>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</si>
  <si>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</si>
  <si>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</si>
  <si>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</si>
  <si>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</si>
  <si>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</si>
  <si>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</si>
  <si>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</si>
  <si>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</si>
  <si>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</si>
  <si>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</si>
  <si>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</si>
  <si>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</si>
  <si>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</si>
  <si>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</si>
  <si>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</si>
  <si>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</si>
  <si>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</si>
  <si>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</si>
  <si>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</si>
  <si>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</si>
  <si>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</si>
  <si>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</si>
  <si>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</si>
  <si>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</si>
  <si>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</si>
  <si>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</si>
  <si>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</si>
  <si>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</si>
  <si>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</si>
  <si>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</si>
  <si>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</si>
  <si>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</si>
  <si>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</si>
  <si>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</si>
  <si>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</si>
  <si>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</si>
  <si>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</si>
  <si>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</si>
  <si>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</si>
  <si>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</si>
  <si>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</si>
  <si>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</si>
  <si>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</si>
  <si>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</si>
  <si>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</si>
  <si>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</si>
  <si>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</si>
  <si>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</si>
  <si>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</si>
  <si>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</si>
  <si>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</si>
  <si>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</si>
  <si>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</si>
  <si>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</si>
  <si>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</si>
  <si>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</si>
  <si>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</si>
  <si>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</si>
  <si>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</si>
  <si>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</si>
  <si>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</si>
  <si>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</si>
  <si>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</si>
  <si>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</si>
  <si>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</si>
  <si>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</si>
  <si>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</si>
  <si>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</si>
  <si>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</si>
  <si>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</si>
  <si>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</si>
  <si>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</si>
  <si>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</si>
  <si>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</si>
  <si>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</si>
  <si>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</si>
  <si>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</si>
  <si>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</si>
  <si>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</si>
  <si>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</si>
  <si>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</si>
  <si>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</si>
  <si>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</si>
  <si>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</si>
  <si>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</si>
  <si>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</si>
  <si>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</si>
  <si>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</si>
  <si>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</si>
  <si>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</si>
  <si>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</si>
  <si>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</si>
  <si>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</si>
  <si>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</si>
  <si>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</si>
  <si>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</si>
  <si>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</si>
  <si>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</si>
  <si>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</si>
  <si>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</si>
  <si>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</si>
  <si>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</si>
  <si>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</si>
  <si>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</si>
  <si>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</si>
  <si>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</si>
  <si>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</si>
  <si>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</si>
  <si>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</si>
  <si>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</si>
  <si>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</si>
  <si>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</si>
  <si>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</si>
  <si>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</si>
  <si>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</si>
  <si>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</si>
  <si>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</si>
  <si>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</si>
  <si>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</si>
  <si>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</si>
  <si>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</si>
  <si>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</si>
  <si>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</si>
  <si>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</si>
  <si>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</si>
  <si>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</si>
  <si>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</si>
  <si>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</si>
  <si>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</si>
  <si>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</si>
  <si>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</si>
  <si>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</si>
  <si>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</si>
  <si>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</si>
  <si>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</si>
  <si>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</si>
  <si>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</si>
  <si>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</si>
  <si>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</si>
  <si>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</si>
  <si>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</si>
  <si>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</si>
  <si>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</si>
  <si>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</si>
  <si>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</si>
  <si>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</si>
  <si>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</si>
  <si>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</si>
  <si>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</si>
  <si>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</si>
  <si>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</si>
  <si>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</si>
  <si>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</si>
  <si>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</si>
  <si>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</si>
  <si>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</si>
  <si>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</si>
  <si>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</si>
  <si>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</si>
  <si>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</si>
  <si>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</si>
  <si>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</si>
  <si>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</si>
  <si>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</si>
  <si>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</si>
  <si>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</si>
  <si>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</si>
  <si>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</si>
  <si>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</si>
  <si>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</si>
  <si>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</si>
  <si>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</si>
  <si>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</si>
  <si>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</si>
  <si>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</si>
  <si>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</si>
  <si>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</si>
  <si>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</si>
  <si>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</si>
  <si>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</si>
  <si>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</si>
  <si>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</si>
  <si>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</si>
  <si>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</si>
  <si>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</si>
  <si>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</si>
  <si>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</si>
  <si>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</si>
  <si>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</si>
  <si>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</si>
  <si>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</si>
  <si>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</si>
  <si>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</si>
  <si>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</si>
  <si>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</si>
  <si>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</si>
  <si>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</si>
  <si>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</si>
  <si>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</si>
  <si>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</si>
  <si>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</si>
  <si>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</si>
  <si>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</si>
  <si>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</si>
  <si>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</si>
  <si>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</si>
  <si>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</si>
  <si>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</si>
  <si>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</si>
  <si>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</si>
  <si>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</si>
  <si>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</si>
  <si>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</si>
  <si>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</si>
  <si>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</si>
  <si>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</si>
  <si>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</si>
  <si>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</si>
  <si>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</si>
  <si>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</si>
  <si>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</si>
  <si>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</si>
  <si>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</si>
  <si>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</si>
  <si>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</si>
  <si>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</si>
  <si>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</si>
  <si>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</si>
  <si>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</si>
  <si>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</si>
  <si>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</si>
  <si>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</si>
  <si>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</si>
  <si>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</si>
  <si>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</si>
  <si>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</si>
  <si>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</si>
  <si>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</si>
  <si>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</si>
  <si>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</si>
  <si>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</si>
  <si>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</si>
  <si>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</si>
  <si>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</si>
  <si>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</si>
  <si>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</si>
  <si>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</si>
  <si>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</si>
  <si>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</si>
  <si>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</si>
  <si>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</si>
  <si>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</si>
  <si>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</si>
  <si>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</si>
  <si>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</si>
  <si>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</si>
  <si>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</si>
  <si>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</si>
  <si>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</si>
  <si>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</si>
  <si>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</si>
  <si>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</si>
  <si>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</si>
  <si>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</si>
  <si>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</si>
  <si>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</si>
  <si>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</si>
  <si>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</si>
  <si>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</si>
  <si>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</si>
  <si>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</si>
  <si>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</si>
  <si>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</si>
  <si>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</si>
  <si>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</si>
  <si>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</si>
  <si>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</si>
  <si>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</si>
  <si>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</si>
  <si>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</si>
  <si>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</si>
  <si>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</si>
  <si>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</si>
  <si>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</si>
  <si>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</si>
  <si>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</si>
  <si>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</si>
  <si>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</si>
  <si>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</si>
  <si>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</si>
  <si>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</si>
  <si>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</si>
  <si>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</si>
  <si>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</si>
  <si>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</si>
  <si>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</si>
  <si>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</si>
  <si>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</si>
  <si>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</si>
  <si>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</si>
  <si>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</si>
  <si>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</si>
  <si>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</si>
  <si>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</si>
  <si>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</si>
  <si>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</si>
  <si>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</si>
  <si>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</si>
  <si>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</si>
  <si>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</si>
  <si>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</si>
  <si>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</si>
  <si>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</si>
  <si>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</si>
  <si>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</si>
  <si>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</si>
  <si>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</si>
  <si>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</si>
  <si>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</si>
  <si>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</si>
  <si>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</si>
  <si>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</si>
  <si>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</si>
  <si>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</si>
  <si>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</si>
  <si>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</si>
  <si>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</si>
  <si>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</si>
  <si>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</si>
  <si>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</si>
  <si>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</si>
  <si>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</si>
  <si>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</si>
  <si>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</si>
  <si>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</si>
  <si>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</si>
  <si>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</si>
  <si>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</si>
  <si>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</si>
  <si>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</si>
  <si>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</si>
  <si>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</si>
  <si>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</si>
  <si>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</si>
  <si>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</si>
  <si>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</si>
  <si>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</si>
  <si>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</si>
  <si>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</si>
  <si>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</si>
  <si>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</si>
  <si>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</si>
  <si>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</si>
  <si>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</si>
  <si>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</si>
  <si>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</si>
  <si>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</si>
  <si>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</si>
  <si>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</si>
  <si>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</si>
  <si>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</si>
  <si>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</si>
  <si>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</si>
  <si>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</si>
  <si>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</si>
  <si>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</si>
  <si>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</si>
  <si>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</si>
  <si>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</si>
  <si>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</si>
  <si>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</si>
  <si>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</si>
  <si>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</si>
  <si>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</si>
  <si>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</si>
  <si>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</si>
  <si>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</si>
  <si>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</si>
  <si>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</si>
  <si>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</si>
  <si>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</si>
  <si>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</si>
  <si>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</si>
  <si>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</si>
  <si>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</si>
  <si>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</si>
  <si>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</si>
  <si>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</si>
  <si>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</si>
  <si>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</si>
  <si>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</si>
  <si>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</si>
  <si>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</si>
  <si>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</si>
  <si>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</si>
  <si>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</si>
  <si>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</si>
  <si>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</si>
  <si>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</si>
  <si>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</si>
  <si>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</si>
  <si>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</si>
  <si>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</si>
  <si>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</si>
  <si>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</si>
  <si>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</si>
  <si>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</si>
  <si>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</si>
  <si>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</si>
  <si>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</si>
  <si>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</si>
  <si>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</si>
  <si>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</si>
  <si>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</si>
  <si>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</si>
  <si>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</si>
  <si>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</si>
  <si>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</si>
  <si>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</si>
  <si>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</si>
  <si>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</si>
  <si>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</si>
  <si>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</si>
  <si>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</si>
  <si>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</si>
  <si>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</si>
  <si>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</si>
  <si>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</si>
  <si>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</si>
  <si>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</si>
  <si>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</si>
  <si>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</si>
  <si>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</si>
  <si>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</si>
  <si>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</si>
  <si>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</si>
  <si>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</si>
  <si>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</si>
  <si>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</si>
  <si>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</si>
  <si>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</si>
  <si>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</si>
  <si>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</si>
  <si>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</si>
  <si>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</si>
  <si>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</si>
  <si>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</si>
  <si>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</si>
  <si>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</si>
  <si>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</si>
  <si>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</si>
  <si>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</si>
  <si>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</si>
  <si>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</si>
  <si>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</si>
  <si>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</si>
  <si>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</si>
  <si>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</si>
  <si>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</si>
  <si>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</si>
  <si>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</si>
  <si>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</si>
  <si>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</si>
  <si>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</si>
  <si>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</si>
  <si>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</si>
  <si>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</si>
  <si>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</si>
  <si>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</si>
  <si>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</si>
  <si>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</si>
  <si>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</si>
  <si>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</si>
  <si>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</si>
  <si>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</si>
  <si>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</si>
  <si>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</si>
  <si>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</si>
  <si>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</si>
  <si>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</si>
  <si>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</si>
  <si>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</si>
  <si>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</si>
  <si>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</si>
  <si>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</si>
  <si>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</si>
  <si>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</si>
  <si>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</si>
  <si>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</si>
  <si>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</si>
  <si>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</si>
  <si>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</si>
  <si>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</si>
  <si>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</si>
  <si>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</si>
  <si>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</si>
  <si>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</si>
  <si>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</si>
  <si>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</si>
  <si>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</si>
  <si>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</si>
  <si>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</si>
  <si>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</si>
  <si>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</si>
  <si>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</si>
  <si>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</si>
  <si>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</si>
  <si>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</si>
  <si>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</si>
  <si>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</si>
  <si>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</si>
  <si>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</si>
  <si>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</si>
  <si>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</si>
  <si>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</si>
  <si>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</si>
  <si>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</si>
  <si>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</si>
  <si>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</si>
  <si>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</si>
  <si>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</si>
  <si>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</si>
  <si>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</si>
  <si>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</si>
  <si>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</si>
  <si>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</si>
  <si>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</si>
  <si>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</si>
  <si>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</si>
  <si>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</si>
  <si>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</si>
  <si>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</si>
  <si>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</si>
  <si>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</si>
  <si>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</si>
  <si>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</si>
  <si>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</si>
  <si>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</si>
  <si>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</si>
  <si>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</si>
  <si>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</si>
  <si>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</si>
  <si>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</si>
  <si>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</si>
  <si>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</si>
  <si>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</si>
  <si>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</si>
  <si>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</si>
  <si>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</si>
  <si>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</si>
  <si>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</si>
  <si>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</si>
  <si>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</si>
  <si>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</si>
  <si>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</si>
  <si>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</si>
  <si>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</si>
  <si>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</si>
  <si>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</si>
  <si>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</si>
  <si>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</si>
  <si>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</si>
  <si>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</si>
  <si>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</si>
  <si>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</si>
  <si>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</si>
  <si>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</si>
  <si>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</si>
  <si>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</si>
  <si>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</si>
  <si>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</si>
  <si>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</si>
  <si>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</si>
  <si>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</si>
  <si>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</si>
  <si>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</si>
  <si>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</si>
  <si>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</si>
  <si>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</si>
  <si>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</si>
  <si>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</si>
  <si>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</si>
  <si>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</si>
  <si>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</si>
  <si>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</si>
  <si>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</si>
  <si>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</si>
  <si>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</si>
  <si>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</si>
  <si>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</si>
  <si>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</si>
  <si>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</si>
  <si>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</si>
  <si>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</si>
  <si>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</si>
  <si>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</si>
  <si>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</si>
  <si>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</si>
  <si>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</si>
  <si>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</si>
  <si>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</si>
  <si>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</si>
  <si>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</si>
  <si>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</si>
  <si>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</si>
  <si>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</si>
  <si>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</si>
  <si>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</si>
  <si>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</si>
  <si>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</si>
  <si>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</si>
  <si>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</si>
  <si>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</si>
  <si>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</si>
  <si>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</si>
  <si>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</si>
  <si>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</si>
  <si>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</si>
  <si>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</si>
  <si>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</si>
  <si>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</si>
  <si>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</si>
  <si>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</si>
  <si>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</si>
  <si>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</si>
  <si>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</si>
  <si>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</si>
  <si>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</si>
  <si>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</si>
  <si>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</si>
  <si>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</si>
  <si>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</si>
  <si>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</si>
  <si>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</si>
  <si>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</si>
  <si>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</si>
  <si>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</si>
  <si>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</si>
  <si>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</si>
  <si>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</si>
  <si>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</si>
  <si>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</si>
  <si>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</si>
  <si>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</si>
  <si>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</si>
  <si>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</si>
  <si>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</si>
  <si>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</si>
  <si>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</si>
  <si>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</si>
  <si>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</si>
  <si>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</si>
  <si>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</si>
  <si>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</si>
  <si>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</si>
  <si>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</si>
  <si>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</si>
  <si>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</si>
  <si>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</si>
  <si>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</si>
  <si>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</si>
  <si>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</si>
  <si>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</si>
  <si>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</si>
  <si>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</si>
  <si>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</si>
  <si>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</si>
  <si>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</si>
  <si>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</si>
  <si>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</si>
  <si>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</si>
  <si>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</si>
  <si>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</si>
  <si>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</si>
  <si>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</si>
  <si>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</si>
  <si>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</si>
  <si>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</si>
  <si>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</si>
  <si>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</si>
  <si>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</si>
  <si>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</si>
  <si>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</si>
  <si>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</si>
  <si>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</si>
  <si>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</si>
  <si>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</si>
  <si>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</si>
  <si>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</si>
  <si>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</si>
  <si>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</si>
  <si>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</si>
  <si>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</si>
  <si>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</si>
  <si>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</si>
  <si>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</si>
  <si>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</si>
  <si>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</si>
  <si>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</si>
  <si>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</si>
  <si>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</si>
  <si>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</si>
  <si>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</si>
  <si>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</si>
  <si>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</si>
  <si>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</si>
  <si>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</si>
  <si>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</si>
  <si>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</si>
  <si>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</si>
  <si>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</si>
  <si>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</si>
  <si>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</si>
  <si>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</si>
  <si>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</si>
  <si>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</si>
  <si>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</si>
  <si>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</si>
  <si>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</si>
  <si>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</si>
  <si>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</si>
  <si>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</si>
  <si>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</si>
  <si>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</si>
  <si>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</si>
  <si>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</si>
  <si>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</si>
  <si>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</si>
  <si>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</si>
  <si>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</si>
  <si>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</si>
  <si>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</si>
  <si>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</si>
  <si>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</si>
  <si>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</si>
  <si>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</si>
  <si>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</si>
  <si>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</si>
  <si>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</si>
  <si>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</si>
  <si>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</si>
  <si>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</si>
  <si>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</si>
  <si>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</si>
  <si>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</si>
  <si>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</si>
  <si>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</si>
  <si>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</si>
  <si>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</si>
  <si>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</si>
  <si>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</si>
  <si>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</si>
  <si>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</si>
  <si>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</si>
  <si>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</si>
  <si>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</si>
  <si>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</si>
  <si>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</si>
  <si>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</si>
  <si>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</si>
  <si>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</si>
  <si>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</si>
  <si>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</si>
  <si>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</si>
  <si>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</si>
  <si>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</si>
  <si>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</si>
  <si>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</si>
  <si>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</si>
  <si>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</si>
  <si>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</si>
  <si>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</si>
  <si>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</si>
  <si>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</si>
  <si>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</si>
  <si>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</si>
  <si>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</si>
  <si>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</si>
  <si>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</si>
  <si>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</si>
  <si>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</si>
  <si>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</si>
  <si>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</si>
  <si>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</si>
  <si>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</si>
  <si>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</si>
  <si>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</si>
  <si>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</si>
  <si>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</si>
  <si>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</si>
  <si>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</si>
  <si>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</si>
  <si>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</si>
  <si>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</si>
  <si>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</si>
  <si>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</si>
  <si>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</si>
  <si>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</si>
  <si>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</si>
  <si>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</si>
  <si>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</si>
  <si>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</si>
  <si>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</si>
  <si>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</si>
  <si>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</si>
  <si>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</si>
  <si>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</si>
  <si>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</si>
  <si>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</si>
  <si>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</si>
  <si>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</si>
  <si>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</si>
  <si>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</si>
  <si>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</si>
  <si>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</si>
  <si>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</si>
  <si>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</si>
  <si>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</si>
  <si>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</si>
  <si>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</si>
  <si>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</si>
  <si>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</si>
  <si>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</si>
  <si>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</si>
  <si>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</si>
  <si>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</si>
  <si>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</si>
  <si>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</si>
  <si>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</si>
  <si>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</si>
  <si>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</si>
  <si>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</si>
  <si>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</si>
  <si>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</si>
  <si>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</si>
  <si>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</si>
  <si>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</si>
  <si>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</si>
  <si>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</si>
  <si>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</si>
  <si>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</si>
  <si>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</si>
  <si>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</si>
  <si>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</si>
  <si>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</si>
  <si>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</si>
  <si>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</si>
  <si>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</si>
  <si>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</si>
  <si>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</si>
  <si>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</si>
  <si>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</si>
  <si>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</si>
  <si>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</si>
  <si>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</si>
  <si>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</si>
  <si>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</si>
  <si>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</si>
  <si>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</si>
  <si>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</si>
  <si>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</si>
  <si>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</si>
  <si>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</si>
  <si>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</si>
  <si>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</si>
  <si>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</si>
  <si>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</si>
  <si>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</si>
  <si>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</si>
  <si>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</si>
  <si>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</si>
  <si>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</si>
  <si>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</si>
  <si>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</si>
  <si>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</si>
  <si>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</si>
  <si>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</si>
  <si>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</si>
  <si>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</si>
  <si>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</si>
  <si>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</si>
  <si>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</si>
  <si>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</si>
  <si>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</si>
  <si>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</si>
  <si>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</si>
  <si>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</si>
  <si>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</si>
  <si>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</si>
  <si>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</si>
  <si>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</si>
  <si>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</si>
  <si>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</si>
  <si>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</si>
  <si>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</si>
  <si>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</si>
  <si>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</si>
  <si>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</si>
  <si>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</si>
  <si>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</si>
  <si>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</si>
  <si>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</si>
  <si>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</si>
  <si>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</si>
  <si>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</si>
  <si>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</si>
  <si>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</si>
  <si>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</si>
  <si>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</si>
  <si>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</si>
  <si>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</si>
  <si>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</si>
  <si>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</si>
  <si>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</si>
  <si>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</si>
  <si>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</si>
  <si>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</si>
  <si>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</si>
  <si>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</si>
  <si>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</si>
  <si>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</si>
  <si>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</si>
  <si>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PCM-20251003-00001412</t>
  </si>
  <si>
    <t>EM Team At site TS</t>
  </si>
  <si>
    <t>PCM-20251003-00001458</t>
  </si>
  <si>
    <t>Site has limited access at night time as site located in USF area on high mountain</t>
  </si>
  <si>
    <t>PCM-20251003-00001483</t>
  </si>
  <si>
    <t>EM Team on the way ETA: 50 Mins</t>
  </si>
  <si>
    <t>PCM-20250929-00001062</t>
  </si>
  <si>
    <t>Minor</t>
  </si>
  <si>
    <t>Cell down due to obsolete module shortage ( issue esclated to LATIS team and waiting their support to arrange modules)</t>
  </si>
  <si>
    <t>PCM-20250926-00001863</t>
  </si>
  <si>
    <t>PCM-20251002-00002053</t>
  </si>
  <si>
    <t>No PCM</t>
  </si>
  <si>
    <t xml:space="preserve">2025-10-03 17:09:08	</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</si>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</sst>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3" totalsRowShown="0" headerRowDxfId="15" dataDxfId="14" headerRowBorderDxfId="12" tableBorderDxfId="13">
  <autoFilter ref="A1:L3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270.89415416666452</v>
      </c>
      <c r="H2" s="141">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45933.842580092591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45933.842580092591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45933.842580092591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45933.842580092591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45933.842580092591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45933.842580092591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45933.842580092591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45933.842580092591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45933.842580092591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45933.842580092591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45933.842580092591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45933.842580092591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45933.842580092591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45933.842580092591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45933.842580092591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45933.842580092591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45933.842580092591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45933.842580092591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45933.842580092591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45933.842580092591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45933.842580092591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45933.842580092591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45933.842580092591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45933.842580092591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45933.842580092591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45933.842580092591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45933.842580092591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45933.842580092591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45933.842580092591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45933.842580092591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45933.842580092591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45933.842580092591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45933.842580092591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45933.842580092591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45933.842580092591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45933.842580092591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45933.842580092591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45933.842580092591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45933.842580092591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45933.842580092591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45933.842580092591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45933.842580092591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45933.842580092591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45933.842580092591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45933.842580092591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45933.842580092591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45933.842580092591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45933.842580092591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45933.842580092591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45933.842580092591</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9FFF287D-5BA4-499E-A831-B370BF0A46F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242.19079768517986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127.11549675925926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108.84274212962919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45933.842580092591</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75"/>
      <c r="E7" s="131"/>
      <c r="F7" s="132"/>
      <c r="G7" s="133">
        <f ca="1">IFERROR(NOW()-F7,"-")</f>
        <v>45933.842580092591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45933.842580092591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45933.842580092591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45933.842580092591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45933.842580092591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45933.842580092591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45933.842580092591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45933.842580092591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45933.842580092591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45933.842580092591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45933.842580092591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45933.842580092591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45933.842580092591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45933.842580092591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45933.842580092591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45933.842580092591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45933.842580092591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45933.842580092591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45933.842580092591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45933.842580092591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45933.842580092591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45933.842580092591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45933.842580092591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45933.842580092591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45933.842580092591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45933.842580092591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45933.842580092591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45933.842580092591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45933.842580092591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45933.842580092591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45933.842580092591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45933.842580092591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45933.842580092591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45933.842580092591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45933.842580092591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45933.842580092591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45933.842580092591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45933.842580092591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45933.842580092591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45933.842580092591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45933.842580092591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45933.842580092591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45933.842580092591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45933.842580092591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45933.842580092591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45933.842580092591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45933.842580092591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45933.842580092591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45933.842580092591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45933.842580092591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45933.842580092591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45933.842580092591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45933.842580092591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45933.842580092591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45933.842580092591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45933.842580092591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45933.842580092591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45933.842580092591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45933.842580092591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45933.842580092591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45933.842580092591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45933.842580092591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45933.842580092591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45933.842580092591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45933.842580092591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45933.842580092591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45933.842580092591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45933.842580092591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45933.842580092591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45933.842580092591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45933.842580092591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45933.842580092591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45933.842580092591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45933.842580092591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45933.842580092591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45933.842580092591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45933.842580092591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45933.842580092591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45933.842580092591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45933.842580092591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45933.842580092591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45933.842580092591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45933.842580092591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45933.842580092591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45933.842580092591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45933.842580092591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45933.842580092591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45933.842580092591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45933.842580092591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45933.842580092591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45933.842580092591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45933.842580092591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45933.842580092591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45933.842580092591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45933.842580092591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45933.842580092591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45933.842580092591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45933.842580092591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45933.842580092591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45933.842580092591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45933.842580092591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45933.842580092591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45933.842580092591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45933.842580092591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45933.842580092591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45933.842580092591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45933.842580092591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45933.842580092591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45933.842580092591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45933.842580092591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45933.842580092591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45933.842580092591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45933.842580092591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45933.842580092591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45933.842580092591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45933.842580092591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45933.842580092591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45933.842580092591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45933.842580092591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45933.842580092591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45933.842580092591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45933.842580092591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45933.842580092591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45933.842580092591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45933.842580092591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45933.842580092591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45933.842580092591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45933.842580092591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45933.842580092591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45933.842580092591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45933.842580092591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45933.842580092591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45933.842580092591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45933.842580092591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45933.842580092591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45933.842580092591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45933.842580092591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45933.842580092591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45933.842580092591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45933.842580092591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45933.842580092591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45933.842580092591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45933.842580092591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45933.842580092591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45933.842580092591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45933.842580092591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45933.842580092591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45933.842580092591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45933.842580092591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45933.842580092591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45933.842580092591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45933.842580092591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45933.842580092591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45933.842580092591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45933.842580092591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45933.842580092591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45933.842580092591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45933.842580092591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45933.842580092591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45933.842580092591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45933.842580092591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45933.842580092591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45933.842580092591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45933.842580092591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45933.842580092591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45933.842580092591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45933.842580092591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45933.842580092591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45933.842580092591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45933.842580092591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45933.842580092591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45933.842580092591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45933.842580092591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45933.842580092591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45933.842580092591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45933.842580092591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45933.842580092591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45933.842580092591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45933.842580092591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45933.842580092591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45933.842580092591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45933.842580092591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45933.842580092591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45933.842580092591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45933.842580092591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45933.842580092591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45933.842580092591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45933.842580092591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45933.842580092591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45933.842580092591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45933.842580092591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45933.842580092591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45933.842580092591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45933.842580092591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45933.842580092591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45933.842580092591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45933.842580092591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45933.842580092591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45933.842580092591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45933.842580092591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45933.842580092591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45933.842580092591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45933.842580092591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45933.842580092591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45933.842580092591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45933.842580092591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45933.842580092591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45933.842580092591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45933.842580092591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45933.842580092591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45933.842580092591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45933.842580092591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45933.842580092591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45933.842580092591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45933.842580092591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45933.842580092591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45933.842580092591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45933.842580092591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45933.842580092591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45933.842580092591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45933.842580092591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45933.842580092591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45933.842580092591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45933.842580092591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45933.842580092591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45933.842580092591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45933.842580092591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45933.842580092591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45933.842580092591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45933.842580092591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45933.842580092591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45933.842580092591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45933.842580092591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45933.842580092591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45933.842580092591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45933.842580092591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45933.842580092591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45933.842580092591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45933.842580092591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45933.842580092591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45933.842580092591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45933.842580092591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45933.842580092591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45933.842580092591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45933.842580092591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45933.842580092591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45933.842580092591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45933.842580092591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45933.842580092591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45933.842580092591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45933.842580092591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45933.842580092591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45933.842580092591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45933.842580092591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45933.842580092591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45933.842580092591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45933.842580092591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45933.842580092591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45933.842580092591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45933.842580092591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45933.842580092591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45933.842580092591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45933.842580092591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45933.842580092591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45933.842580092591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45933.842580092591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45933.842580092591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45933.842580092591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45933.842580092591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45933.842580092591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45933.842580092591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45933.842580092591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45933.842580092591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45933.842580092591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45933.842580092591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45933.842580092591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45933.842580092591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45933.842580092591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45933.842580092591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45933.842580092591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45933.842580092591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45933.842580092591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45933.842580092591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45933.842580092591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45933.842580092591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45933.842580092591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45933.842580092591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45933.842580092591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45933.842580092591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45933.842580092591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45933.842580092591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45933.842580092591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45933.842580092591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45933.842580092591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45933.842580092591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45933.842580092591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45933.842580092591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45933.842580092591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45933.842580092591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45933.842580092591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45933.842580092591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45933.842580092591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45933.842580092591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45933.842580092591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45933.842580092591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45933.842580092591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45933.842580092591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45933.842580092591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45933.842580092591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45933.842580092591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45933.842580092591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45933.842580092591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45933.842580092591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45933.842580092591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45933.842580092591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45933.842580092591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45933.842580092591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45933.842580092591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45933.842580092591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45933.842580092591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45933.842580092591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45933.842580092591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45933.842580092591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45933.842580092591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45933.842580092591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45933.842580092591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45933.842580092591</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45933.842580092591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45933.842580092591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45933.842580092591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45933.842580092591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45933.842580092591</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45933.842580092591</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45933.842580092591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45933.842580092591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45933.842580092591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45933.842580092591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45933.842580092591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45933.842580092591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45933.842580092591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45933.842580092591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45933.842580092591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45933.842580092591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45933.842580092591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45933.842580092591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45933.842580092591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45933.842580092591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45933.842580092591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45933.842580092591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45933.842580092591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45933.842580092591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45933.842580092591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45933.842580092591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45933.842580092591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45933.842580092591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45933.842580092591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45933.842580092591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45933.842580092591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45933.842580092591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45933.842580092591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45933.842580092591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45933.842580092591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45933.842580092591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45933.842580092591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45933.842580092591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45933.842580092591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45933.842580092591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45933.842580092591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45933.842580092591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45933.842580092591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45933.842580092591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45933.842580092591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45933.842580092591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45933.842580092591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45933.842580092591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45933.842580092591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45933.842580092591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45933.842580092591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45933.842580092591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45933.842580092591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45933.842580092591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45933.842580092591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45933.842580092591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45933.842580092591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45933.842580092591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45933.842580092591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45933.842580092591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45933.842580092591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45933.842580092591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45933.842580092591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45933.842580092591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45933.842580092591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45933.842580092591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45933.842580092591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45933.842580092591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45933.842580092591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45933.842580092591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45933.842580092591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45933.842580092591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45933.842580092591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45933.842580092591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45933.842580092591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45933.842580092591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45933.842580092591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45933.842580092591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45933.842580092591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45933.842580092591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45933.842580092591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45933.842580092591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45933.842580092591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45933.842580092591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45933.842580092591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45933.842580092591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45933.842580092591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45933.842580092591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45933.842580092591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45933.842580092591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45933.842580092591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45933.842580092591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45933.842580092591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45933.842580092591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45933.842580092591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45933.842580092591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45933.842580092591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45933.842580092591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45933.842580092591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45933.842580092591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45933.842580092591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45933.842580092591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45933.842580092591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45933.842580092591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45933.842580092591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45933.842580092591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45933.842580092591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45933.842580092591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45933.842580092591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45933.842580092591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45933.842580092591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45933.842580092591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45933.842580092591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45933.842580092591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45933.842580092591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45933.842580092591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45933.842580092591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45933.842580092591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45933.842580092591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45933.842580092591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45933.842580092591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45933.842580092591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45933.842580092591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45933.842580092591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45933.842580092591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45933.842580092591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45933.842580092591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45933.842580092591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45933.842580092591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45933.842580092591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45933.842580092591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45933.842580092591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45933.842580092591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45933.842580092591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45933.842580092591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45933.842580092591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45933.842580092591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45933.842580092591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45933.842580092591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45933.842580092591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45933.842580092591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45933.842580092591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45933.842580092591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45933.842580092591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45933.842580092591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45933.842580092591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45933.842580092591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45933.842580092591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45933.842580092591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45933.842580092591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45933.842580092591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45933.842580092591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45933.842580092591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45933.842580092591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45933.842580092591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45933.842580092591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45933.842580092591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45933.842580092591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45933.842580092591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45933.842580092591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45933.842580092591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45933.842580092591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45933.842580092591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45933.842580092591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45933.842580092591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45933.842580092591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45933.842580092591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45933.842580092591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45933.842580092591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45933.842580092591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45933.842580092591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45933.842580092591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45933.842580092591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45933.842580092591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45933.842580092591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45933.842580092591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45933.842580092591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45933.842580092591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45933.842580092591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45933.842580092591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45933.842580092591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45933.842580092591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45933.842580092591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45933.842580092591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45933.842580092591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45933.842580092591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45933.842580092591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45933.842580092591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45933.842580092591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45933.842580092591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45933.842580092591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45933.842580092591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45933.842580092591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45933.842580092591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45933.842580092591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45933.842580092591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45933.842580092591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45933.842580092591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45933.842580092591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45933.842580092591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45933.842580092591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45933.842580092591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45933.842580092591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45933.842580092591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45933.842580092591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45933.842580092591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45933.842580092591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45933.842580092591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45933.842580092591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45933.842580092591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45933.842580092591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45933.842580092591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45933.842580092591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45933.842580092591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45933.842580092591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45933.842580092591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45933.842580092591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45933.842580092591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45933.842580092591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45933.842580092591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45933.842580092591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45933.842580092591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45933.842580092591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45933.842580092591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45933.842580092591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45933.842580092591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45933.842580092591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45933.842580092591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45933.842580092591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45933.842580092591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45933.842580092591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45933.842580092591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45933.842580092591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45933.842580092591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45933.842580092591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45933.842580092591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45933.842580092591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45933.842580092591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45933.842580092591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45933.842580092591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45933.842580092591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45933.842580092591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45933.842580092591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45933.842580092591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45933.842580092591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45933.842580092591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45933.842580092591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45933.842580092591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45933.842580092591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45933.842580092591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45933.842580092591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45933.842580092591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45933.842580092591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45933.842580092591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45933.842580092591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45933.842580092591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45933.842580092591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45933.842580092591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45933.842580092591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45933.842580092591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45933.842580092591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45933.842580092591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45933.842580092591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45933.842580092591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45933.842580092591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45933.842580092591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45933.842580092591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45933.842580092591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45933.842580092591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45933.842580092591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45933.842580092591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45933.842580092591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45933.842580092591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45933.842580092591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45933.842580092591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45933.842580092591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45933.842580092591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45933.842580092591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45933.842580092591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45933.842580092591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45933.842580092591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45933.842580092591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45933.842580092591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45933.842580092591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45933.842580092591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45933.842580092591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45933.842580092591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45933.842580092591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45933.842580092591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45933.842580092591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45933.842580092591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45933.842580092591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45933.842580092591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45933.842580092591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45933.842580092591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45933.842580092591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45933.842580092591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45933.842580092591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45933.842580092591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45933.842580092591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45933.842580092591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45933.842580092591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45933.842580092591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45933.842580092591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45933.842580092591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45933.842580092591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45933.842580092591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45933.842580092591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45933.842580092591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45933.842580092591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45933.842580092591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45933.842580092591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45933.842580092591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45933.842580092591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45933.842580092591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45933.842580092591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45933.842580092591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45933.842580092591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45933.842580092591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45933.842580092591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45933.842580092591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45933.842580092591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45933.842580092591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45933.842580092591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45933.842580092591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45933.842580092591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45933.842580092591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45933.842580092591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45933.842580092591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45933.842580092591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45933.842580092591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45933.842580092591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45933.842580092591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45933.842580092591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45933.842580092591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45933.842580092591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45933.842580092591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45933.842580092591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45933.842580092591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45933.842580092591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45933.842580092591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45933.842580092591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45933.842580092591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45933.842580092591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45933.842580092591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45933.842580092591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45933.842580092591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45933.842580092591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45933.842580092591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45933.842580092591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45933.842580092591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45933.842580092591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45933.842580092591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45933.842580092591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45933.842580092591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45933.842580092591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45933.842580092591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45933.842580092591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45933.842580092591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45933.842580092591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45933.842580092591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45933.842580092591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45933.842580092591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45933.842580092591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45933.842580092591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45933.842580092591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45933.842580092591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45933.842580092591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45933.842580092591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45933.842580092591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45933.842580092591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45933.842580092591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45933.842580092591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45933.842580092591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45933.842580092591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45933.842580092591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45933.842580092591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45933.842580092591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45933.842580092591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45933.842580092591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45933.842580092591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45933.842580092591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45933.842580092591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45933.842580092591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45933.842580092591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45933.842580092591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45933.842580092591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45933.842580092591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45933.842580092591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45933.842580092591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45933.842580092591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45933.842580092591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45933.842580092591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45933.842580092591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45933.842580092591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45933.842580092591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45933.842580092591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45933.842580092591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45933.842580092591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45933.842580092591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45933.842580092591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45933.842580092591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45933.842580092591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45933.842580092591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45933.842580092591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45933.842580092591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45933.842580092591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45933.842580092591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45933.842580092591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45933.842580092591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45933.842580092591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45933.842580092591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45933.842580092591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45933.842580092591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45933.842580092591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45933.842580092591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45933.842580092591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45933.842580092591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45933.842580092591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45933.842580092591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45933.842580092591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45933.842580092591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45933.842580092591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45933.842580092591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45933.842580092591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45933.842580092591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45933.842580092591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45933.842580092591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45933.842580092591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45933.842580092591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45933.842580092591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45933.842580092591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45933.842580092591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45933.842580092591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45933.842580092591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45933.842580092591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45933.842580092591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45933.842580092591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45933.842580092591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45933.842580092591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45933.842580092591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45933.842580092591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45933.842580092591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45933.842580092591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45933.842580092591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45933.842580092591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45933.842580092591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45933.842580092591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45933.842580092591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45933.842580092591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45933.842580092591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45933.842580092591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45933.842580092591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45933.842580092591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45933.842580092591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45933.842580092591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45933.842580092591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45933.842580092591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45933.842580092591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45933.842580092591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45933.842580092591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45933.842580092591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45933.842580092591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45933.842580092591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45933.842580092591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45933.842580092591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45933.842580092591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45933.842580092591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45933.842580092591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45933.842580092591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45933.842580092591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45933.842580092591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45933.842580092591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45933.842580092591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45933.842580092591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45933.842580092591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45933.842580092591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45933.842580092591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45933.842580092591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45933.842580092591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45933.842580092591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45933.842580092591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45933.842580092591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45933.842580092591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45933.842580092591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45933.842580092591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45933.842580092591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45933.842580092591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45933.842580092591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45933.842580092591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45933.842580092591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45933.842580092591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45933.842580092591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45933.842580092591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45933.842580092591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45933.842580092591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45933.842580092591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45933.842580092591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45933.842580092591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45933.842580092591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45933.842580092591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45933.842580092591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45933.842580092591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45933.842580092591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45933.842580092591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45933.842580092591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45933.842580092591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45933.842580092591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45933.842580092591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45933.842580092591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45933.842580092591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45933.842580092591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45933.842580092591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45933.842580092591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45933.842580092591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45933.842580092591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45933.842580092591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45933.842580092591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45933.842580092591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45933.842580092591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45933.842580092591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45933.842580092591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45933.842580092591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45933.842580092591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45933.842580092591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45933.842580092591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45933.842580092591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45933.842580092591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45933.842580092591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45933.842580092591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45933.842580092591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45933.842580092591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45933.842580092591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45933.842580092591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45933.842580092591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45933.842580092591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45933.842580092591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45933.842580092591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45933.842580092591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45933.842580092591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45933.842580092591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45933.842580092591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45933.842580092591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45933.842580092591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45933.842580092591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45933.842580092591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45933.842580092591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45933.842580092591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45933.842580092591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45933.842580092591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45933.842580092591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45933.842580092591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45933.842580092591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45933.842580092591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45933.842580092591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45933.842580092591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45933.842580092591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45933.842580092591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45933.842580092591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45933.842580092591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45933.842580092591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45933.842580092591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45933.842580092591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45933.842580092591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45933.842580092591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45933.842580092591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45933.842580092591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45933.842580092591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45933.842580092591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45933.842580092591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45933.842580092591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45933.842580092591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45933.842580092591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45933.842580092591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45933.842580092591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45933.842580092591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45933.842580092591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45933.842580092591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45933.842580092591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45933.842580092591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45933.842580092591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45933.842580092591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45933.842580092591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45933.842580092591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45933.842580092591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45933.842580092591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45933.842580092591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45933.842580092591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45933.842580092591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45933.842580092591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45933.842580092591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45933.842580092591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45933.842580092591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45933.842580092591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45933.842580092591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45933.842580092591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45933.842580092591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45933.842580092591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45933.842580092591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45933.842580092591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45933.842580092591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45933.842580092591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45933.842580092591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45933.842580092591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45933.842580092591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45933.842580092591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45933.842580092591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45933.842580092591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45933.842580092591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45933.842580092591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45933.842580092591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45933.842580092591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45933.842580092591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45933.842580092591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45933.842580092591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45933.842580092591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45933.842580092591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45933.842580092591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45933.842580092591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45933.842580092591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45933.842580092591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45933.842580092591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45933.842580092591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45933.842580092591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45933.842580092591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45933.842580092591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45933.842580092591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45933.842580092591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45933.842580092591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45933.842580092591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45933.842580092591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45933.842580092591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45933.842580092591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45933.842580092591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45933.842580092591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45933.842580092591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45933.842580092591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45933.842580092591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45933.842580092591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45933.842580092591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45933.842580092591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45933.842580092591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45933.842580092591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45933.842580092591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45933.842580092591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45933.842580092591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45933.842580092591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45933.842580092591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45933.842580092591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45933.842580092591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45933.842580092591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45933.842580092591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45933.842580092591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45933.842580092591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45933.842580092591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45933.842580092591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45933.842580092591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45933.842580092591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45933.842580092591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45933.842580092591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45933.842580092591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45933.842580092591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45933.842580092591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45933.842580092591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45933.842580092591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45933.842580092591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45933.842580092591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45933.842580092591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45933.842580092591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45933.842580092591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45933.842580092591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45933.842580092591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45933.842580092591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45933.842580092591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45933.842580092591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45933.842580092591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45933.842580092591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45933.842580092591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45933.842580092591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45933.842580092591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45933.842580092591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45933.842580092591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45933.842580092591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45933.842580092591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45933.842580092591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45933.842580092591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45933.842580092591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45933.842580092591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45933.842580092591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45933.842580092591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45933.842580092591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45933.842580092591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45933.842580092591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45933.842580092591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45933.842580092591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45933.842580092591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45933.842580092591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45933.842580092591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45933.842580092591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45933.842580092591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45933.842580092591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45933.842580092591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45933.842580092591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45933.842580092591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45933.842580092591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45933.842580092591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45933.842580092591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45933.842580092591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45933.842580092591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45933.842580092591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45933.842580092591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45933.842580092591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45933.842580092591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45933.842580092591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45933.842580092591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45933.842580092591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45933.842580092591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45933.842580092591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45933.842580092591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45933.842580092591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45933.842580092591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45933.842580092591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45933.842580092591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45933.842580092591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45933.842580092591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45933.842580092591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45933.842580092591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45933.842580092591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45933.842580092591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45933.842580092591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45933.842580092591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45933.842580092591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45933.842580092591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45933.842580092591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45933.842580092591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45933.842580092591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45933.842580092591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45933.842580092591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45933.842580092591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45933.842580092591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45933.842580092591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45933.842580092591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45933.842580092591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45933.842580092591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45933.842580092591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45933.842580092591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45933.842580092591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45933.842580092591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45933.842580092591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45933.842580092591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45933.842580092591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45933.842580092591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45933.842580092591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45933.842580092591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45933.842580092591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45933.842580092591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45933.842580092591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45933.842580092591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45933.842580092591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45933.842580092591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45933.842580092591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45933.842580092591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45933.842580092591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45933.842580092591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45933.842580092591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45933.842580092591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45933.842580092591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45933.842580092591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45933.842580092591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45933.842580092591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45933.842580092591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45933.842580092591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45933.842580092591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45933.842580092591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45933.842580092591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45933.842580092591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45933.842580092591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45933.842580092591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45933.842580092591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45933.842580092591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45933.842580092591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45933.842580092591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45933.842580092591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45933.842580092591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45933.842580092591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45933.842580092591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45933.842580092591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45933.842580092591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45933.842580092591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45933.842580092591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45933.842580092591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45933.842580092591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45933.842580092591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45933.842580092591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45933.842580092591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45933.842580092591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45933.842580092591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45933.842580092591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45933.842580092591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45933.842580092591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45933.842580092591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45933.842580092591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45933.842580092591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45933.842580092591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45933.842580092591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45933.842580092591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45933.842580092591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45933.842580092591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45933.842580092591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45933.842580092591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45933.842580092591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45933.842580092591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45933.842580092591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45933.842580092591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45933.842580092591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45933.842580092591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45933.842580092591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45933.842580092591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45933.842580092591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45933.842580092591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45933.842580092591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45933.842580092591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45933.842580092591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45933.842580092591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45933.842580092591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45933.842580092591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45933.842580092591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45933.842580092591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45933.842580092591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45933.842580092591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45933.842580092591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45933.842580092591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45933.842580092591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45933.842580092591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45933.842580092591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45933.842580092591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45933.842580092591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45933.842580092591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45933.842580092591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45933.842580092591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45933.842580092591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45933.842580092591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45933.842580092591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45933.842580092591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45933.842580092591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45933.842580092591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45933.842580092591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45933.842580092591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45933.842580092591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45933.842580092591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45933.842580092591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45933.842580092591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45933.842580092591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45933.842580092591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45933.842580092591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45933.842580092591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45933.842580092591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45933.842580092591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45933.842580092591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45933.842580092591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45933.842580092591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45933.842580092591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45933.842580092591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45933.842580092591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45933.842580092591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45933.842580092591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45933.842580092591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45933.842580092591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45933.842580092591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45933.842580092591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45933.842580092591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45933.842580092591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45933.842580092591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45933.842580092591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45933.842580092591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45933.842580092591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45933.842580092591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45933.842580092591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45933.842580092591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45933.842580092591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45933.842580092591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45933.842580092591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45933.842580092591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45933.842580092591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45933.842580092591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45933.842580092591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45933.842580092591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45933.842580092591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45933.842580092591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45933.842580092591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45933.842580092591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45933.842580092591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45933.842580092591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45933.842580092591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45933.842580092591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45933.842580092591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45933.842580092591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45933.842580092591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45933.842580092591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45933.842580092591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45933.842580092591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45933.842580092591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45933.842580092591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45933.842580092591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45933.842580092591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45933.842580092591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45933.842580092591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45933.842580092591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45933.842580092591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45933.842580092591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45933.842580092591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45933.842580092591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45933.842580092591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45933.842580092591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45933.842580092591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45933.842580092591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45933.842580092591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45933.842580092591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45933.842580092591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45933.842580092591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45933.842580092591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45933.842580092591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45933.842580092591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45933.842580092591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45933.842580092591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45933.842580092591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45933.842580092591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45933.842580092591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45933.842580092591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45933.842580092591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45933.842580092591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45933.842580092591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45933.842580092591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45933.842580092591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45933.842580092591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45933.842580092591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45933.842580092591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45933.842580092591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45933.842580092591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45933.842580092591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45933.842580092591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45933.842580092591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45933.842580092591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45933.842580092591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45933.842580092591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45933.842580092591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45933.842580092591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45933.842580092591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45933.842580092591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45933.842580092591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45933.842580092591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45933.842580092591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45933.842580092591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45933.842580092591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45933.842580092591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45933.842580092591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45933.842580092591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45933.842580092591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45933.842580092591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45933.842580092591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45933.842580092591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45933.842580092591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45933.842580092591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45933.842580092591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45933.842580092591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45933.842580092591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45933.842580092591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45933.842580092591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45933.842580092591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45933.842580092591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45933.842580092591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45933.842580092591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45933.842580092591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45933.842580092591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45933.842580092591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45933.842580092591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45933.842580092591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45933.842580092591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45933.842580092591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45933.842580092591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45933.842580092591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45933.842580092591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45933.842580092591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45933.842580092591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45933.842580092591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45933.842580092591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45933.842580092591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45933.842580092591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45933.842580092591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45933.842580092591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45933.842580092591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45933.842580092591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45933.842580092591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45933.842580092591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45933.842580092591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45933.842580092591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45933.842580092591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45933.842580092591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45933.842580092591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45933.842580092591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45933.842580092591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45933.842580092591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45933.842580092591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45933.842580092591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45933.842580092591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45933.842580092591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45933.842580092591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45933.842580092591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45933.842580092591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45933.842580092591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45933.842580092591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45933.842580092591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45933.842580092591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45933.842580092591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45933.842580092591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45933.842580092591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45933.842580092591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45933.842580092591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45933.842580092591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45933.842580092591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45933.842580092591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45933.842580092591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45933.842580092591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45933.842580092591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45933.842580092591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45933.842580092591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45933.842580092591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45933.842580092591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45933.842580092591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45933.842580092591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45933.842580092591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45933.842580092591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45933.842580092591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45933.842580092591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45933.842580092591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45933.842580092591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45933.842580092591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45933.842580092591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45933.842580092591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45933.842580092591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45933.842580092591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45933.842580092591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45933.842580092591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45933.842580092591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45933.842580092591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45933.842580092591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45933.842580092591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45933.842580092591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45933.842580092591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45933.842580092591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45933.842580092591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45933.842580092591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45933.842580092591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45933.842580092591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45933.842580092591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45933.842580092591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45933.842580092591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45933.842580092591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45933.842580092591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45933.842580092591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45933.842580092591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45933.842580092591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45933.842580092591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45933.842580092591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45933.842580092591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45933.842580092591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45933.842580092591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45933.842580092591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45933.842580092591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45933.842580092591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45933.842580092591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45933.842580092591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45933.842580092591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45933.842580092591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45933.842580092591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45933.842580092591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45933.842580092591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45933.842580092591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45933.842580092591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45933.842580092591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45933.842580092591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45933.842580092591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45933.842580092591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45933.842580092591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45933.842580092591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45933.842580092591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45933.842580092591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45933.842580092591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45933.842580092591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45933.842580092591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45933.842580092591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45933.842580092591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45933.842580092591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45933.842580092591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45933.842580092591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45933.842580092591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45933.842580092591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45933.842580092591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45933.842580092591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45933.842580092591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45933.842580092591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45933.842580092591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45933.842580092591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45933.842580092591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45933.842580092591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45933.842580092591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45933.842580092591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45933.842580092591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45933.842580092591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45933.842580092591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45933.842580092591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45933.842580092591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45933.842580092591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45933.842580092591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45933.842580092591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45933.842580092591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45933.842580092591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45933.842580092591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45933.842580092591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45933.842580092591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45933.842580092591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45933.842580092591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45933.842580092591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45933.842580092591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45933.842580092591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45933.842580092591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45933.842580092591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45933.842580092591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45933.842580092591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45933.842580092591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45933.842580092591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45933.842580092591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45933.842580092591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45933.842580092591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45933.842580092591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45933.842580092591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45933.842580092591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45933.842580092591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45933.842580092591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45933.842580092591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45933.842580092591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45933.842580092591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45933.842580092591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45933.842580092591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45933.842580092591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45933.842580092591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45933.842580092591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45933.842580092591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45933.842580092591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45933.842580092591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45933.842580092591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45933.842580092591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45933.842580092591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45933.842580092591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45933.842580092591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45933.842580092591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45933.842580092591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45933.842580092591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45933.842580092591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45933.842580092591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45933.842580092591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45933.842580092591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45933.842580092591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45933.842580092591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45933.842580092591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45933.842580092591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45933.842580092591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45933.842580092591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45933.842580092591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45933.842580092591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45933.842580092591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45933.842580092591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45933.842580092591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45933.842580092591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45933.842580092591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45933.842580092591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45933.842580092591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45933.842580092591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45933.842580092591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45933.842580092591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45933.842580092591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45933.842580092591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45933.842580092591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45933.842580092591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45933.842580092591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45933.842580092591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45933.842580092591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45933.842580092591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45933.842580092591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45933.842580092591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45933.842580092591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45933.842580092591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45933.842580092591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45933.842580092591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45933.842580092591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45933.842580092591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45933.842580092591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45933.842580092591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45933.842580092591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45933.842580092591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45933.842580092591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45933.842580092591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45933.842580092591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45933.842580092591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45933.842580092591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45933.842580092591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45933.842580092591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45933.842580092591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45933.842580092591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45933.842580092591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45933.842580092591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45933.842580092591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45933.842580092591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45933.842580092591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45933.842580092591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45933.842580092591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45933.842580092591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45933.842580092591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45933.842580092591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45933.842580092591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45933.842580092591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45933.842580092591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45933.842580092591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45933.842580092591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45933.842580092591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45933.842580092591</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230.36186249999446</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2.9523023148140055</v>
      </c>
      <c r="H3" s="113">
        <v>45930.847372685188</v>
      </c>
      <c r="I3" s="110" t="str">
        <f>IFERROR(VLOOKUP(D3,DB!A:F,6,0),"")</f>
        <v>SCECO</v>
      </c>
      <c r="J3" s="110" t="str">
        <f>IFERROR(VLOOKUP(D3,DB!A:G,7,0),"")</f>
        <v>In progress</v>
      </c>
      <c r="K3" s="115" t="s">
        <v>39056</v>
      </c>
      <c r="L3" s="107" t="str">
        <f>IFERROR(VLOOKUP(D3,DB!A:I,9,0),"")</f>
        <v>Latis</v>
      </c>
    </row>
    <row r="4" spans="1:16" ht="15" customHeight="1">
      <c r="A4" s="110"/>
      <c r="B4" s="110" t="str">
        <f>IFERROR(VLOOKUP(D4,DB!A:K,11,0),"")</f>
        <v/>
      </c>
      <c r="C4" s="111"/>
      <c r="D4" s="107"/>
      <c r="E4" s="112"/>
      <c r="F4" s="113"/>
      <c r="G4" s="114">
        <f ca="1">IFERROR(NOW()-F4,"")</f>
        <v>45933.842580092591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45933.842580092591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45933.842580092591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45933.842580092591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45933.842580092591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45933.842580092591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45933.842580092591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45933.842580092591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45933.842580092591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45933.842580092591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45933.842580092591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45933.842580092591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45933.842580092591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45933.842580092591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45933.842580092591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45933.842580092591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45933.842580092591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45933.842580092591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45933.842580092591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45933.842580092591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45933.842580092591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45933.842580092591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45933.842580092591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45933.842580092591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45933.842580092591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45933.842580092591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45933.842580092591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45933.842580092591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45933.842580092591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45933.842580092591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45933.842580092591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45933.842580092591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45933.842580092591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45933.842580092591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45933.842580092591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45933.842580092591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45933.842580092591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45933.842580092591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45933.842580092591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45933.842580092591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45933.842580092591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45933.842580092591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45933.842580092591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45933.842580092591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45933.842580092591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45933.842580092591</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39057</v>
      </c>
      <c r="B2" s="37" t="str">
        <f>IFERROR(VLOOKUP(D2,DB!A:K,11,0),"")</f>
        <v>R5</v>
      </c>
      <c r="C2" s="37">
        <v>3</v>
      </c>
      <c r="D2" s="37" t="s">
        <v>36000</v>
      </c>
      <c r="E2" s="37" t="s">
        <v>38964</v>
      </c>
      <c r="F2" s="38">
        <v>45891.832060185188</v>
      </c>
      <c r="G2" s="39">
        <f t="shared" ref="G2" ca="1" si="0">IFERROR(NOW()-F2,"-")</f>
        <v>42.01051990740234</v>
      </c>
      <c r="H2" s="38">
        <v>45891.790393518517</v>
      </c>
      <c r="I2" s="37" t="str">
        <f>IFERROR(VLOOKUP(D2,DB!A:F,6,0),"")</f>
        <v>Generator-SG</v>
      </c>
      <c r="J2" s="37" t="str">
        <f>IFERROR(VLOOKUP(D2,DB!A:G,7,0),"")</f>
        <v>Vandalized</v>
      </c>
      <c r="K2" s="37" t="s">
        <v>39058</v>
      </c>
      <c r="L2" s="37" t="str">
        <f>IFERROR(VLOOKUP(D2,DB!A:I,9,0),"")</f>
        <v>Latis</v>
      </c>
      <c r="M2" s="136"/>
    </row>
    <row r="3" spans="1:13" ht="30.75">
      <c r="A3" s="37" t="s">
        <v>39059</v>
      </c>
      <c r="B3" s="37" t="str">
        <f>IFERROR(VLOOKUP(D3,DB!A:K,11,0),"")</f>
        <v>R5</v>
      </c>
      <c r="C3" s="37">
        <v>1</v>
      </c>
      <c r="D3" s="37" t="s">
        <v>31295</v>
      </c>
      <c r="E3" s="37" t="s">
        <v>39043</v>
      </c>
      <c r="F3" s="38">
        <v>45926.188877314817</v>
      </c>
      <c r="G3" s="39">
        <f ca="1">IFERROR(NOW()-F3,"-")</f>
        <v>7.653702777774015</v>
      </c>
      <c r="H3" s="38">
        <v>45926.158159722225</v>
      </c>
      <c r="I3" s="37" t="str">
        <f>IFERROR(VLOOKUP(D3,DB!A:F,6,0),"")</f>
        <v>SCECO</v>
      </c>
      <c r="J3" s="37" t="str">
        <f>IFERROR(VLOOKUP(D3,DB!A:G,7,0),"")</f>
        <v>Good</v>
      </c>
      <c r="K3" s="37" t="s">
        <v>39060</v>
      </c>
      <c r="L3" s="37" t="str">
        <f>IFERROR(VLOOKUP(D3,DB!A:I,9,0),"")</f>
        <v>Latis</v>
      </c>
      <c r="M3" s="136"/>
    </row>
    <row r="4" spans="1:13" ht="15">
      <c r="A4" s="37" t="s">
        <v>39061</v>
      </c>
      <c r="B4" s="37" t="str">
        <f>IFERROR(VLOOKUP(D4,DB!A:K,11,0),"")</f>
        <v>R5</v>
      </c>
      <c r="C4" s="37">
        <v>1</v>
      </c>
      <c r="D4" s="37" t="s">
        <v>32285</v>
      </c>
      <c r="E4" s="37" t="s">
        <v>38964</v>
      </c>
      <c r="F4" s="38">
        <v>45933.795034722221</v>
      </c>
      <c r="G4" s="39">
        <f ca="1">IFERROR(NOW()-F4,"-")</f>
        <v>4.7545370369334705E-2</v>
      </c>
      <c r="H4" s="38">
        <v>45933.788784722223</v>
      </c>
      <c r="I4" s="37" t="str">
        <f>IFERROR(VLOOKUP(D4,DB!A:F,6,0),"")</f>
        <v>Generator-SG</v>
      </c>
      <c r="J4" s="37" t="str">
        <f>IFERROR(VLOOKUP(D4,DB!A:G,7,0),"")</f>
        <v>Vandalized</v>
      </c>
      <c r="K4" s="37" t="s">
        <v>39062</v>
      </c>
      <c r="L4" s="37" t="str">
        <f>IFERROR(VLOOKUP(D4,DB!A:I,9,0),"")</f>
        <v>Latis</v>
      </c>
      <c r="M4" s="136"/>
    </row>
    <row r="5" spans="1:13" ht="15">
      <c r="A5" s="37" t="s">
        <v>39063</v>
      </c>
      <c r="B5" s="37" t="str">
        <f>IFERROR(VLOOKUP(D5,DB!A:K,11,0),"")</f>
        <v>R5</v>
      </c>
      <c r="C5" s="37">
        <v>1</v>
      </c>
      <c r="D5" s="137" t="s">
        <v>36036</v>
      </c>
      <c r="E5" s="37" t="s">
        <v>38964</v>
      </c>
      <c r="F5" s="38">
        <v>45933.812557870369</v>
      </c>
      <c r="G5" s="39">
        <f ca="1">IFERROR(NOW()-F5,"-")</f>
        <v>3.0022222221305128E-2</v>
      </c>
      <c r="H5" s="38">
        <v>45933.807002314818</v>
      </c>
      <c r="I5" s="37" t="str">
        <f>IFERROR(VLOOKUP(D5,DB!A:F,6,0),"")</f>
        <v>Generator-SG</v>
      </c>
      <c r="J5" s="37" t="str">
        <f>IFERROR(VLOOKUP(D5,DB!A:G,7,0),"")</f>
        <v>Dead</v>
      </c>
      <c r="K5" s="37" t="s">
        <v>39064</v>
      </c>
      <c r="L5" s="37" t="str">
        <f>IFERROR(VLOOKUP(D5,DB!A:I,9,0),"")</f>
        <v>Latis</v>
      </c>
      <c r="M5" s="136"/>
    </row>
    <row r="6" spans="1:13" ht="15">
      <c r="A6" s="37" t="s">
        <v>39065</v>
      </c>
      <c r="B6" s="37" t="str">
        <f>IFERROR(VLOOKUP(D6,DB!A:K,11,0),"")</f>
        <v>R5</v>
      </c>
      <c r="C6" s="37">
        <v>3</v>
      </c>
      <c r="D6" s="37" t="s">
        <v>34543</v>
      </c>
      <c r="E6" s="37" t="s">
        <v>38964</v>
      </c>
      <c r="F6" s="38">
        <v>45933.83289351852</v>
      </c>
      <c r="G6" s="39">
        <f ca="1">IFERROR(NOW()-F6,"-")</f>
        <v>9.6865740706562065E-3</v>
      </c>
      <c r="H6" s="38">
        <v>45933.823865740742</v>
      </c>
      <c r="I6" s="37" t="str">
        <f>IFERROR(VLOOKUP(D6,DB!A:F,6,0),"")</f>
        <v>Generator-SG</v>
      </c>
      <c r="J6" s="37" t="str">
        <f>IFERROR(VLOOKUP(D6,DB!A:G,7,0),"")</f>
        <v>Vandalized</v>
      </c>
      <c r="K6" s="37" t="s">
        <v>39066</v>
      </c>
      <c r="L6" s="37" t="str">
        <f>IFERROR(VLOOKUP(D6,DB!A:I,9,0),"")</f>
        <v>Latis</v>
      </c>
      <c r="M6" s="136"/>
    </row>
    <row r="7" spans="1:13" ht="15">
      <c r="A7" s="37"/>
      <c r="B7" s="37" t="str">
        <f>IFERROR(VLOOKUP(D7,DB!A:K,11,0),"")</f>
        <v/>
      </c>
      <c r="C7" s="37"/>
      <c r="D7" s="37"/>
      <c r="E7" s="37"/>
      <c r="F7" s="38"/>
      <c r="G7" s="39">
        <f ca="1">IFERROR(NOW()-F7,"-")</f>
        <v>45933.842580092591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45933.842580092591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45933.842580092591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45933.842580092591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45933.842580092591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45933.842580092591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45933.842580092591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45933.842580092591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45933.842580092591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45933.842580092591</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45933.842580092591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45933.842580092591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45933.842580092591</v>
      </c>
      <c r="H19" s="38"/>
      <c r="I19" s="37" t="str">
        <f>IFERROR(VLOOKUP(D19,DB!A:F,6,0),"")</f>
        <v/>
      </c>
      <c r="J19" s="37" t="str">
        <f>IFERROR(VLOOKUP(D19,DB!A:G,7,0),"")</f>
        <v/>
      </c>
      <c r="K19" s="37"/>
      <c r="L19" s="37" t="str">
        <f>IFERROR(VLOOKUP(D19,DB!A:I,9,0),"")</f>
        <v/>
      </c>
      <c r="M19" s="136"/>
    </row>
    <row r="20" spans="1:13" ht="15.75">
      <c r="A20" s="37"/>
      <c r="B20" s="37" t="str">
        <f>IFERROR(VLOOKUP(D20,DB!A:K,11,0),"")</f>
        <v/>
      </c>
      <c r="C20" s="37"/>
      <c r="D20" s="140"/>
      <c r="E20" s="37"/>
      <c r="F20" s="38"/>
      <c r="G20" s="39">
        <f ca="1">IFERROR(NOW()-F20,"-")</f>
        <v>45933.842580092591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45933.842580092591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45933.842580092591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45933.842580092591</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0"/>
      <c r="E24" s="37"/>
      <c r="F24" s="38"/>
      <c r="G24" s="39">
        <f ca="1">IFERROR(NOW()-F24,"-")</f>
        <v>45933.842580092591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45933.842580092591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45933.842580092591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45933.842580092591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45933.842580092591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45933.842580092591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45933.842580092591</v>
      </c>
      <c r="H30" s="38"/>
      <c r="I30" s="37" t="str">
        <f>IFERROR(VLOOKUP(D30,DB!A:F,6,0),"")</f>
        <v/>
      </c>
      <c r="J30" s="37" t="str">
        <f>IFERROR(VLOOKUP(D30,DB!A:G,7,0),"")</f>
        <v/>
      </c>
      <c r="K30" s="37"/>
      <c r="L30" s="37" t="str">
        <f>IFERROR(VLOOKUP(D30,DB!A:I,9,0),"")</f>
        <v/>
      </c>
      <c r="M30" s="136"/>
    </row>
    <row r="31" spans="1:13" ht="15">
      <c r="A31" s="92"/>
      <c r="B31" s="92" t="str">
        <f>IFERROR(VLOOKUP(D31,DB!A:K,11,0),"")</f>
        <v/>
      </c>
      <c r="C31" s="92"/>
      <c r="D31" s="92"/>
      <c r="E31" s="92"/>
      <c r="F31" s="134"/>
      <c r="G31" s="135">
        <f ca="1">IFERROR(NOW()-F31,"-")</f>
        <v>45933.842580092591</v>
      </c>
      <c r="H31" s="134"/>
      <c r="I31" s="92" t="str">
        <f>IFERROR(VLOOKUP(D31,DB!A:F,6,0),"")</f>
        <v/>
      </c>
      <c r="J31" s="92" t="str">
        <f>IFERROR(VLOOKUP(D31,DB!A:G,7,0),"")</f>
        <v/>
      </c>
      <c r="K31" s="92"/>
      <c r="L31" s="92" t="str">
        <f>IFERROR(VLOOKUP(D31,DB!A:I,9,0),"")</f>
        <v/>
      </c>
      <c r="M31" s="136"/>
    </row>
    <row r="32" spans="1:13" ht="15">
      <c r="A32" s="37"/>
      <c r="B32" s="37" t="str">
        <f>IFERROR(VLOOKUP(D32,DB!A:K,11,0),"")</f>
        <v/>
      </c>
      <c r="C32" s="37"/>
      <c r="D32" s="37"/>
      <c r="E32" s="37"/>
      <c r="F32" s="38"/>
      <c r="G32" s="39">
        <f ca="1">IFERROR(NOW()-F32,"-")</f>
        <v>45933.842580092591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45933.842580092591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45933.842580092591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45933.842580092591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45933.842580092591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45933.842580092591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45933.842580092591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45933.842580092591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45933.842580092591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45933.842580092591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45933.842580092591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45933.842580092591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45933.842580092591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45933.842580092591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45933.842580092591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45933.842580092591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45933.842580092591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45933.842580092591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45933.842580092591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45933.842580092591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45933.842580092591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45933.842580092591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45933.842580092591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45933.842580092591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45933.842580092591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45933.842580092591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45933.842580092591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45933.842580092591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45933.842580092591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45933.842580092591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45933.842580092591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45933.842580092591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45933.842580092591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45933.842580092591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45933.842580092591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45933.842580092591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45933.842580092591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45933.842580092591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45933.842580092591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45933.842580092591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45933.842580092591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45933.842580092591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45933.842580092591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45933.842580092591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45933.842580092591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45933.842580092591</v>
      </c>
      <c r="H77" s="38"/>
      <c r="I77" s="37" t="str">
        <f>IFERROR(VLOOKUP(D77,DB!A:F,6,0),"")</f>
        <v/>
      </c>
      <c r="J77" s="37" t="str">
        <f>IFERROR(VLOOKUP(D77,DB!A:G,7,0),"")</f>
        <v/>
      </c>
      <c r="K77" s="37"/>
      <c r="L77" s="37" t="str">
        <f>IFERROR(VLOOKUP(D77,DB!A:I,9,0),"")</f>
        <v/>
      </c>
      <c r="M77" s="136"/>
    </row>
    <row r="78" spans="1:13" ht="15">
      <c r="A78" s="92"/>
      <c r="B78" s="92" t="str">
        <f>IFERROR(VLOOKUP(D78,DB!A:K,11,0),"")</f>
        <v/>
      </c>
      <c r="C78" s="92"/>
      <c r="D78" s="92"/>
      <c r="E78" s="92"/>
      <c r="F78" s="134"/>
      <c r="G78" s="135">
        <f ca="1">IFERROR(NOW()-F78,"-")</f>
        <v>45933.842580092591</v>
      </c>
      <c r="H78" s="134"/>
      <c r="I78" s="92" t="str">
        <f>IFERROR(VLOOKUP(D78,DB!A:F,6,0),"")</f>
        <v/>
      </c>
      <c r="J78" s="92" t="str">
        <f>IFERROR(VLOOKUP(D78,DB!A:G,7,0),"")</f>
        <v/>
      </c>
      <c r="K78" s="92"/>
      <c r="L78" s="92" t="str">
        <f>IFERROR(VLOOKUP(D78,DB!A:I,9,0),"")</f>
        <v/>
      </c>
      <c r="M78" s="136"/>
    </row>
    <row r="79" spans="1:13" ht="15">
      <c r="A79" s="92"/>
      <c r="B79" s="92" t="str">
        <f>IFERROR(VLOOKUP(D79,DB!A:K,11,0),"")</f>
        <v/>
      </c>
      <c r="C79" s="92"/>
      <c r="D79" s="92"/>
      <c r="E79" s="92"/>
      <c r="F79" s="134"/>
      <c r="G79" s="135">
        <f ca="1">IFERROR(NOW()-F79,"-")</f>
        <v>45933.842580092591</v>
      </c>
      <c r="H79" s="134"/>
      <c r="I79" s="92" t="str">
        <f>IFERROR(VLOOKUP(D79,DB!A:F,6,0),"")</f>
        <v/>
      </c>
      <c r="J79" s="92" t="str">
        <f>IFERROR(VLOOKUP(D79,DB!A:G,7,0),"")</f>
        <v/>
      </c>
      <c r="K79" s="92"/>
      <c r="L79" s="92" t="str">
        <f>IFERROR(VLOOKUP(D79,DB!A:I,9,0),"")</f>
        <v/>
      </c>
    </row>
    <row r="80" spans="1:13" ht="15">
      <c r="A80" s="37"/>
      <c r="B80" s="37" t="str">
        <f>IFERROR(VLOOKUP(D80,DB!A:K,11,0),"")</f>
        <v/>
      </c>
      <c r="C80" s="37"/>
      <c r="D80" s="37"/>
      <c r="E80" s="37"/>
      <c r="F80" s="38"/>
      <c r="G80" s="39">
        <f ca="1">IFERROR(NOW()-F80,"-")</f>
        <v>45933.842580092591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45933.842580092591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45933.842580092591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45933.842580092591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45933.842580092591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45933.842580092591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45933.842580092591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45933.842580092591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45933.842580092591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45933.842580092591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45933.842580092591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45933.842580092591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45933.842580092591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45933.842580092591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45933.842580092591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45933.842580092591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45933.842580092591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45933.842580092591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45933.842580092591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45933.842580092591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45933.842580092591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45933.842580092591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45933.842580092591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45933.842580092591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45933.842580092591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45933.842580092591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45933.842580092591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45933.842580092591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45933.842580092591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45933.842580092591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45933.842580092591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45933.842580092591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45933.842580092591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45933.842580092591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45933.842580092591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45933.842580092591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45933.842580092591</v>
      </c>
      <c r="H116" s="38"/>
      <c r="I116" s="37" t="str">
        <f>IFERROR(VLOOKUP(D116,DB!A:F,6,0),"")</f>
        <v/>
      </c>
      <c r="J116" s="37" t="str">
        <f>IFERROR(VLOOKUP(D116,DB!A:G,7,0),"")</f>
        <v/>
      </c>
      <c r="K116" s="37"/>
      <c r="L116" s="37" t="str">
        <f>IFERROR(VLOOKUP(D116,DB!A:I,9,0),"")</f>
        <v/>
      </c>
    </row>
    <row r="117" spans="1:12" ht="15">
      <c r="A117" s="92"/>
      <c r="B117" s="92" t="str">
        <f>IFERROR(VLOOKUP(D117,DB!A:K,11,0),"")</f>
        <v/>
      </c>
      <c r="C117" s="92"/>
      <c r="D117" s="92"/>
      <c r="E117" s="92"/>
      <c r="F117" s="134"/>
      <c r="G117" s="135">
        <f ca="1">IFERROR(NOW()-F117,"-")</f>
        <v>45933.842580092591</v>
      </c>
      <c r="H117" s="134"/>
      <c r="I117" s="92" t="str">
        <f>IFERROR(VLOOKUP(D117,DB!A:F,6,0),"")</f>
        <v/>
      </c>
      <c r="J117" s="92" t="str">
        <f>IFERROR(VLOOKUP(D117,DB!A:G,7,0),"")</f>
        <v/>
      </c>
      <c r="K117" s="92"/>
      <c r="L117" s="92" t="str">
        <f>IFERROR(VLOOKUP(D117,DB!A:I,9,0),"")</f>
        <v/>
      </c>
    </row>
    <row r="118" spans="1:12" ht="15">
      <c r="A118" s="37"/>
      <c r="B118" s="37" t="str">
        <f>IFERROR(VLOOKUP(D118,DB!A:K,11,0),"")</f>
        <v/>
      </c>
      <c r="C118" s="37"/>
      <c r="D118" s="37"/>
      <c r="E118" s="37"/>
      <c r="F118" s="38"/>
      <c r="G118" s="39">
        <f ca="1">IFERROR(NOW()-F118,"-")</f>
        <v>45933.842580092591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45933.842580092591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45933.842580092591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45933.842580092591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45933.842580092591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45933.842580092591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45933.842580092591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45933.842580092591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45933.842580092591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45933.842580092591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45933.842580092591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45933.842580092591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45933.842580092591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45933.842580092591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45933.842580092591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45933.842580092591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45933.842580092591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45933.842580092591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45933.842580092591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45933.842580092591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45933.842580092591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45933.842580092591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45933.842580092591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45933.842580092591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45933.842580092591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45933.842580092591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45933.842580092591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45933.842580092591</v>
      </c>
      <c r="H145" s="38"/>
      <c r="I145" s="37" t="str">
        <f>IFERROR(VLOOKUP(D145,DB!A:F,6,0),"")</f>
        <v/>
      </c>
      <c r="J145" s="37" t="str">
        <f>IFERROR(VLOOKUP(D145,DB!A:G,7,0),"")</f>
        <v/>
      </c>
      <c r="K145" s="37"/>
      <c r="L145" s="37" t="str">
        <f>IFERROR(VLOOKUP(D145,DB!A:I,9,0),"")</f>
        <v/>
      </c>
    </row>
    <row r="146" spans="1:12" ht="15">
      <c r="A146" s="92"/>
      <c r="B146" s="92" t="str">
        <f>IFERROR(VLOOKUP(D146,DB!A:K,11,0),"")</f>
        <v/>
      </c>
      <c r="C146" s="92"/>
      <c r="D146" s="92"/>
      <c r="E146" s="92"/>
      <c r="F146" s="134"/>
      <c r="G146" s="135">
        <f ca="1">IFERROR(NOW()-F146,"-")</f>
        <v>45933.842580092591</v>
      </c>
      <c r="H146" s="134"/>
      <c r="I146" s="92" t="str">
        <f>IFERROR(VLOOKUP(D146,DB!A:F,6,0),"")</f>
        <v/>
      </c>
      <c r="J146" s="92" t="str">
        <f>IFERROR(VLOOKUP(D146,DB!A:G,7,0),"")</f>
        <v/>
      </c>
      <c r="K146" s="92"/>
      <c r="L146" s="92" t="str">
        <f>IFERROR(VLOOKUP(D146,DB!A:I,9,0),"")</f>
        <v/>
      </c>
    </row>
    <row r="147" spans="1:12" ht="15">
      <c r="A147" s="37"/>
      <c r="B147" s="37" t="str">
        <f>IFERROR(VLOOKUP(D147,DB!A:K,11,0),"")</f>
        <v/>
      </c>
      <c r="C147" s="37"/>
      <c r="D147" s="37"/>
      <c r="E147" s="37"/>
      <c r="F147" s="38"/>
      <c r="G147" s="39">
        <f ca="1">IFERROR(NOW()-F147,"-")</f>
        <v>45933.842580092591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45933.842580092591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45933.842580092591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45933.842580092591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45933.842580092591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45933.842580092591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45933.842580092591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45933.842580092591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45933.842580092591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45933.842580092591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45933.842580092591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45933.842580092591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45933.842580092591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45933.842580092591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45933.842580092591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45933.842580092591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45933.842580092591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45933.842580092591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45933.842580092591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45933.842580092591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45933.842580092591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45933.842580092591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45933.842580092591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45933.842580092591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45933.842580092591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45933.842580092591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45933.842580092591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45933.842580092591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45933.842580092591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45933.842580092591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45933.842580092591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45933.842580092591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45933.842580092591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45933.842580092591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45933.842580092591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45933.842580092591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45933.842580092591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45933.842580092591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45933.842580092591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45933.842580092591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45933.842580092591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45933.842580092591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45933.842580092591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45933.842580092591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45933.842580092591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45933.842580092591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45933.842580092591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45933.842580092591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45933.842580092591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45933.842580092591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45933.842580092591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45933.842580092591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45933.842580092591</v>
      </c>
      <c r="H199" s="38"/>
      <c r="I199" s="37" t="str">
        <f>IFERROR(VLOOKUP(D199,DB!A:F,6,0),"")</f>
        <v/>
      </c>
      <c r="J199" s="37" t="str">
        <f>IFERROR(VLOOKUP(D199,DB!A:G,7,0),"")</f>
        <v/>
      </c>
      <c r="K199" s="37"/>
      <c r="L199" s="37" t="str">
        <f>IFERROR(VLOOKUP(D199,DB!A:I,9,0),"")</f>
        <v/>
      </c>
    </row>
    <row r="200" spans="1:12" ht="15">
      <c r="A200" s="92"/>
      <c r="B200" s="92" t="str">
        <f>IFERROR(VLOOKUP(D200,DB!A:K,11,0),"")</f>
        <v/>
      </c>
      <c r="C200" s="92"/>
      <c r="D200" s="92"/>
      <c r="E200" s="92"/>
      <c r="F200" s="134"/>
      <c r="G200" s="135">
        <f ca="1">IFERROR(NOW()-F200,"-")</f>
        <v>45933.842580092591</v>
      </c>
      <c r="H200" s="134"/>
      <c r="I200" s="92" t="str">
        <f>IFERROR(VLOOKUP(D200,DB!A:F,6,0),"")</f>
        <v/>
      </c>
      <c r="J200" s="92" t="str">
        <f>IFERROR(VLOOKUP(D200,DB!A:G,7,0),"")</f>
        <v/>
      </c>
      <c r="K200" s="92"/>
      <c r="L200" s="92" t="str">
        <f>IFERROR(VLOOKUP(D200,DB!A:I,9,0),"")</f>
        <v/>
      </c>
    </row>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1" ht="15"/>
    <row r="462" ht="15"/>
    <row r="463" ht="15"/>
    <row r="464" ht="15"/>
    <row r="465" ht="15"/>
    <row r="466" ht="15"/>
    <row r="467" ht="15"/>
    <row r="468" ht="15"/>
    <row r="470" ht="15"/>
    <row r="471" ht="15"/>
    <row r="472" ht="15"/>
    <row r="473" ht="15"/>
    <row r="474" ht="15"/>
    <row r="475" ht="15"/>
    <row r="477" ht="15"/>
    <row r="478" ht="15"/>
    <row r="479" ht="15"/>
    <row r="480" ht="15"/>
    <row r="481" ht="15"/>
    <row r="482" ht="15"/>
    <row r="483" ht="15"/>
    <row r="484"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9" ht="15"/>
    <row r="520" ht="15"/>
    <row r="521" ht="15"/>
    <row r="522" ht="15"/>
    <row r="523" ht="15"/>
    <row r="524" ht="15"/>
    <row r="525" ht="15"/>
    <row r="526" ht="15"/>
    <row r="527" ht="15"/>
    <row r="528" ht="15"/>
    <row r="530" ht="15"/>
    <row r="531" ht="15"/>
    <row r="532" ht="15"/>
    <row r="535" ht="15"/>
    <row r="536" ht="15"/>
    <row r="537" ht="15"/>
    <row r="538"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3" ht="15"/>
    <row r="854" ht="15"/>
    <row r="855" ht="15"/>
    <row r="859" ht="15"/>
    <row r="860" ht="15"/>
    <row r="870" ht="15"/>
    <row r="875" ht="15"/>
    <row r="886" ht="15"/>
    <row r="887" ht="15"/>
    <row r="894" ht="15"/>
    <row r="895" ht="15"/>
    <row r="899" ht="15"/>
    <row r="900" ht="15"/>
    <row r="901" ht="15"/>
    <row r="908" ht="15"/>
    <row r="909" ht="15"/>
    <row r="910" ht="15"/>
    <row r="911" ht="15"/>
    <row r="913" ht="15"/>
    <row r="914" ht="15"/>
    <row r="915" ht="15"/>
    <row r="918" ht="15"/>
    <row r="919" ht="15"/>
    <row r="920" ht="15"/>
    <row r="921" ht="15"/>
    <row r="923" ht="15"/>
    <row r="924" ht="15"/>
    <row r="925" ht="15"/>
    <row r="926" ht="15"/>
    <row r="927" ht="15"/>
    <row r="928" ht="15"/>
    <row r="930" ht="15"/>
    <row r="931" ht="15"/>
    <row r="933" ht="15"/>
    <row r="934" ht="15"/>
    <row r="936" ht="15"/>
    <row r="937" ht="15"/>
    <row r="938" ht="15"/>
    <row r="940" ht="15"/>
    <row r="941" ht="15"/>
    <row r="942" ht="15"/>
    <row r="943" ht="15"/>
    <row r="944" ht="15"/>
    <row r="948" ht="15"/>
    <row r="949" ht="15"/>
    <row r="950" ht="15"/>
    <row r="951" ht="15"/>
    <row r="954" ht="15"/>
    <row r="955" ht="15"/>
    <row r="958" ht="15"/>
    <row r="999" ht="15"/>
    <row r="1000" ht="15"/>
    <row r="1003" ht="15"/>
    <row r="1004" ht="15"/>
    <row r="1011" ht="15"/>
    <row r="1012" ht="15"/>
    <row r="1015" ht="15"/>
    <row r="1017" ht="15"/>
    <row r="1019" ht="15"/>
    <row r="1020" ht="15"/>
    <row r="1021" ht="15"/>
    <row r="1024" ht="15"/>
    <row r="1025" ht="15"/>
    <row r="1027" ht="15"/>
    <row r="1030" ht="15"/>
    <row r="1031" ht="15"/>
    <row r="1033" ht="15"/>
    <row r="1034" ht="15"/>
    <row r="1035" ht="15"/>
    <row r="1036" ht="15"/>
    <row r="1037" ht="15"/>
    <row r="1040" ht="15"/>
    <row r="1041" ht="15"/>
    <row r="1042" ht="15"/>
    <row r="1043" ht="15"/>
    <row r="1044" ht="15"/>
    <row r="1045" ht="15"/>
    <row r="1047" ht="15"/>
    <row r="1049" ht="15"/>
    <row r="1051" ht="15"/>
    <row r="1052" ht="15"/>
    <row r="1053" ht="15"/>
    <row r="1055" ht="15"/>
    <row r="1056" ht="15"/>
    <row r="1057" ht="15"/>
    <row r="1058" ht="15"/>
    <row r="1059" ht="15"/>
    <row r="1060" ht="15"/>
    <row r="1061" ht="15"/>
    <row r="1063" ht="15"/>
    <row r="1064" ht="15"/>
    <row r="1065" ht="15"/>
    <row r="1070" ht="15"/>
    <row r="1071" ht="15"/>
    <row r="1075" ht="15"/>
    <row r="1076" ht="15"/>
    <row r="1077" ht="15"/>
    <row r="1080" ht="15"/>
    <row r="1082" ht="15"/>
    <row r="1086" ht="15"/>
    <row r="1090" ht="15"/>
    <row r="1096" ht="15"/>
    <row r="1097" ht="15"/>
    <row r="1099" ht="15"/>
    <row r="1100" ht="15"/>
    <row r="1102" ht="15"/>
    <row r="1105" ht="15"/>
    <row r="1106" ht="15"/>
    <row r="1108" ht="15"/>
    <row r="1110" ht="15"/>
    <row r="1112" ht="15"/>
    <row r="1114" ht="15"/>
    <row r="1115" ht="15"/>
    <row r="1116" ht="15"/>
    <row r="1118" ht="15"/>
    <row r="1119" ht="15"/>
    <row r="1120" ht="15"/>
    <row r="1121" ht="15"/>
    <row r="1124" ht="15"/>
    <row r="1298" ht="15"/>
    <row r="1299" ht="15"/>
    <row r="1309" ht="15"/>
    <row r="1310" ht="15"/>
    <row r="1311" ht="15"/>
    <row r="1317" ht="15"/>
    <row r="1318" ht="15"/>
    <row r="1319" ht="15"/>
    <row r="1320" ht="15"/>
    <row r="1322" ht="15"/>
    <row r="1325" ht="15"/>
    <row r="1326" ht="15"/>
    <row r="1327" ht="15"/>
    <row r="1328" ht="15"/>
    <row r="1330" ht="15"/>
    <row r="1331" ht="15"/>
    <row r="1333" ht="15"/>
    <row r="1334" ht="15"/>
    <row r="1335" ht="15"/>
    <row r="1336" ht="15"/>
    <row r="1338" ht="15"/>
    <row r="1339" ht="15"/>
    <row r="1340" ht="15"/>
    <row r="1343" ht="15"/>
    <row r="1344" ht="15"/>
    <row r="1347" ht="15"/>
    <row r="1348" ht="15"/>
    <row r="1349" ht="15"/>
    <row r="1350" ht="15"/>
    <row r="1351" ht="15"/>
    <row r="1352" ht="15"/>
    <row r="1353" ht="15"/>
    <row r="1354" ht="15"/>
    <row r="1356" ht="15"/>
    <row r="1358" ht="15"/>
    <row r="1359" ht="15"/>
    <row r="1360" ht="15"/>
    <row r="1363" ht="15"/>
    <row r="1373" ht="15"/>
    <row r="1376" ht="15"/>
    <row r="1377" ht="15"/>
    <row r="1381" ht="15"/>
    <row r="1385" ht="15"/>
    <row r="1388" ht="15"/>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3"/>
  <sheetViews>
    <sheetView tabSelected="1"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4.6988648148108041</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7.0697328703681706</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1.0239342592540197</v>
      </c>
      <c r="H4" s="138">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39072</v>
      </c>
      <c r="B5" s="137" t="str">
        <f>IFERROR(VLOOKUP(D5,DB!A:K,11,0),"")</f>
        <v>R6</v>
      </c>
      <c r="C5" s="137">
        <v>1</v>
      </c>
      <c r="D5" s="137" t="s">
        <v>34839</v>
      </c>
      <c r="E5" s="137"/>
      <c r="F5" s="137"/>
      <c r="G5" s="137">
        <f ca="1">IFERROR(NOW()-F5,"-")</f>
        <v>45933.842580092591</v>
      </c>
      <c r="H5" s="137" t="s">
        <v>39073</v>
      </c>
      <c r="I5" s="137" t="str">
        <f>IFERROR(VLOOKUP(D5,DB!A:F,6,0),"")</f>
        <v>SCECO</v>
      </c>
      <c r="J5" s="137" t="str">
        <f>IFERROR(VLOOKUP(D5,DB!A:G,7,0),"")</f>
        <v>In progress</v>
      </c>
      <c r="K5" s="137" t="s">
        <v>39074</v>
      </c>
      <c r="L5" s="137" t="str">
        <f>IFERROR(VLOOKUP(D5,DB!A:I,9,0),"")</f>
        <v>Latis</v>
      </c>
    </row>
    <row r="6" spans="1:16383" ht="31.5" customHeight="1">
      <c r="A6" s="121"/>
      <c r="B6" s="137" t="str">
        <f>IFERROR(VLOOKUP(D6,DB!A:K,11,0),"")</f>
        <v>R6</v>
      </c>
      <c r="C6" s="137"/>
      <c r="D6" s="137" t="s">
        <v>33264</v>
      </c>
      <c r="E6" s="137"/>
      <c r="F6" s="137"/>
      <c r="G6" s="137">
        <f ca="1">IFERROR(NOW()-F6,"-")</f>
        <v>45933.842580092591</v>
      </c>
      <c r="H6" s="137"/>
      <c r="I6" s="137" t="str">
        <f>IFERROR(VLOOKUP(D6,DB!A:F,6,0),"")</f>
        <v>SCECO</v>
      </c>
      <c r="J6" s="137" t="str">
        <f>IFERROR(VLOOKUP(D6,DB!A:G,7,0),"")</f>
        <v>Vandalized</v>
      </c>
      <c r="K6" s="137"/>
      <c r="L6" s="137" t="str">
        <f>IFERROR(VLOOKUP(D6,DB!A:I,9,0),"")</f>
        <v>Latis</v>
      </c>
    </row>
    <row r="7" spans="1:16383" ht="31.5" customHeight="1">
      <c r="A7" s="121"/>
      <c r="B7" s="137" t="str">
        <f>IFERROR(VLOOKUP(D7,DB!A:K,11,0),"")</f>
        <v/>
      </c>
      <c r="C7" s="137"/>
      <c r="D7" s="137"/>
      <c r="E7" s="137"/>
      <c r="F7" s="137"/>
      <c r="G7" s="137">
        <f ca="1">IFERROR(NOW()-F7,"-")</f>
        <v>45933.842580092591</v>
      </c>
      <c r="H7" s="137"/>
      <c r="I7" s="137" t="str">
        <f>IFERROR(VLOOKUP(D7,DB!A:F,6,0),"")</f>
        <v/>
      </c>
      <c r="J7" s="137" t="str">
        <f>IFERROR(VLOOKUP(D7,DB!A:G,7,0),"")</f>
        <v/>
      </c>
      <c r="K7" s="137"/>
      <c r="L7" s="137" t="str">
        <f>IFERROR(VLOOKUP(D7,DB!A:I,9,0),"")</f>
        <v/>
      </c>
    </row>
    <row r="8" spans="1:16383" ht="31.5" customHeight="1">
      <c r="A8" s="121"/>
      <c r="B8" s="120" t="str">
        <f>IFERROR(VLOOKUP(D8,DB!A:K,11,0),"")</f>
        <v/>
      </c>
      <c r="C8" s="122"/>
      <c r="D8" s="120"/>
      <c r="E8" s="123"/>
      <c r="F8" s="124"/>
      <c r="G8" s="89">
        <f ca="1">IFERROR(NOW()-F8,"-")</f>
        <v>45933.842580092591</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45933.842580092591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45933.842580092591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45933.842580092591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45933.842580092591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45933.842580092591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45933.842580092591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45933.842580092591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45933.842580092591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45933.842580092591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45933.842580092591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45933.842580092591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45933.842580092591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45933.842580092591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45933.842580092591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45933.842580092591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45933.842580092591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45933.842580092591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45933.842580092591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45933.842580092591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45933.842580092591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45933.842580092591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45933.842580092591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45933.842580092591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45933.842580092591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45933.842580092591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45933.842580092591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45933.842580092591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45933.842580092591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45933.842580092591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45933.842580092591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45933.842580092591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45933.842580092591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45933.842580092591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45933.842580092591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45933.842580092591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45933.842580092591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45933.842580092591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45933.842580092591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45933.842580092591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45933.842580092591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45933.842580092591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45933.842580092591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45933.842580092591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45933.842580092591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45933.842580092591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45933.842580092591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45933.842580092591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45933.842580092591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45933.842580092591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45933.842580092591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45933.842580092591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45933.842580092591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45933.842580092591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45933.842580092591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45933.842580092591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45933.842580092591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45933.842580092591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45933.842580092591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45933.842580092591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45933.842580092591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45933.842580092591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45933.842580092591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45933.842580092591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45933.842580092591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45933.842580092591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45933.842580092591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45933.842580092591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45933.842580092591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45933.842580092591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45933.842580092591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45933.842580092591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45933.842580092591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45933.842580092591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45933.842580092591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45933.842580092591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45933.842580092591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45933.842580092591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45933.842580092591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45933.842580092591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45933.842580092591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45933.842580092591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45933.842580092591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45933.842580092591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45933.842580092591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45933.842580092591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45933.842580092591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45933.842580092591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45933.842580092591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45933.842580092591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45933.842580092591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45933.842580092591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45933.842580092591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45933.842580092591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45933.842580092591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45933.842580092591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45933.842580092591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45933.842580092591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45933.842580092591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45933.842580092591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45933.842580092591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45933.842580092591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45933.842580092591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45933.842580092591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45933.842580092591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45933.842580092591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45933.842580092591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45933.842580092591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45933.842580092591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45933.842580092591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45933.842580092591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45933.842580092591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45933.842580092591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45933.842580092591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45933.842580092591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45933.842580092591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45933.842580092591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45933.842580092591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45933.842580092591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45933.842580092591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45933.842580092591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45933.842580092591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45933.842580092591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45933.842580092591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45933.842580092591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45933.842580092591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45933.842580092591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45933.842580092591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45933.842580092591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45933.842580092591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45933.842580092591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45933.842580092591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45933.842580092591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45933.842580092591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45933.842580092591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45933.842580092591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45933.842580092591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45933.842580092591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45933.842580092591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45933.842580092591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45933.842580092591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45933.842580092591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45933.842580092591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45933.842580092591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45933.842580092591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45933.842580092591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45933.842580092591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45933.842580092591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45933.842580092591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45933.842580092591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45933.842580092591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45933.842580092591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45933.842580092591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45933.842580092591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45933.842580092591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45933.842580092591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45933.842580092591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45933.842580092591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45933.842580092591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45933.842580092591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45933.842580092591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45933.842580092591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45933.842580092591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45933.842580092591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45933.842580092591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45933.842580092591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45933.842580092591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45933.842580092591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45933.842580092591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45933.842580092591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45933.842580092591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45933.842580092591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45933.842580092591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45933.842580092591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45933.842580092591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45933.842580092591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45933.842580092591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45933.842580092591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45933.842580092591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45933.842580092591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45933.842580092591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45933.842580092591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45933.842580092591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45933.842580092591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45933.842580092591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45933.842580092591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45933.842580092591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45933.842580092591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45933.842580092591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45933.842580092591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45933.842580092591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45933.842580092591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45933.842580092591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45933.842580092591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45933.842580092591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45933.842580092591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45933.842580092591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45933.842580092591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45933.842580092591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45933.842580092591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45933.842580092591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45933.842580092591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45933.842580092591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45933.842580092591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45933.842580092591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45933.842580092591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45933.842580092591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45933.842580092591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45933.842580092591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45933.842580092591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45933.842580092591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45933.842580092591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45933.842580092591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45933.842580092591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45933.842580092591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45933.842580092591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45933.842580092591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45933.842580092591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45933.842580092591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45933.842580092591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45933.842580092591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45933.842580092591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45933.842580092591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45933.842580092591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45933.842580092591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45933.842580092591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45933.842580092591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45933.842580092591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45933.842580092591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45933.842580092591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45933.842580092591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45933.842580092591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45933.842580092591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45933.842580092591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45933.842580092591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45933.842580092591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45933.842580092591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45933.842580092591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45933.842580092591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45933.842580092591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45933.842580092591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45933.842580092591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45933.842580092591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45933.842580092591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45933.842580092591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45933.842580092591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45933.842580092591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45933.842580092591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45933.842580092591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45933.842580092591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45933.842580092591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45933.842580092591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45933.842580092591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45933.842580092591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45933.842580092591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45933.842580092591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45933.842580092591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45933.842580092591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45933.842580092591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45933.842580092591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45933.842580092591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45933.842580092591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45933.842580092591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45933.842580092591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45933.842580092591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45933.842580092591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45933.842580092591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45933.842580092591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45933.842580092591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45933.842580092591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45933.842580092591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45933.842580092591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45933.842580092591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45933.842580092591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45933.842580092591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45933.842580092591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45933.842580092591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45933.842580092591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45933.842580092591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45933.842580092591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45933.842580092591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45933.842580092591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45933.842580092591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45933.842580092591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45933.842580092591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45933.842580092591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45933.842580092591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45933.842580092591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45933.842580092591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45933.842580092591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45933.842580092591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45933.842580092591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45933.842580092591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45933.842580092591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45933.842580092591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45933.842580092591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45933.842580092591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45933.842580092591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45933.842580092591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45933.842580092591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45933.842580092591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45933.842580092591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45933.842580092591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45933.842580092591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45933.842580092591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45933.842580092591</v>
      </c>
      <c r="H313" s="124"/>
      <c r="I313" s="120" t="str">
        <f>IFERROR(VLOOKUP(D313,DB!A:F,6,0),"")</f>
        <v/>
      </c>
      <c r="J313" s="119" t="str">
        <f>IFERROR(VLOOKUP(D313,DB!A:G,7,0),"")</f>
        <v/>
      </c>
      <c r="K313" s="125"/>
      <c r="L313" s="126" t="str">
        <f>IFERROR(VLOOKUP(D313,DB!A:I,9,0),"")</f>
        <v/>
      </c>
    </row>
  </sheetData>
  <dataValidations count="2">
    <dataValidation allowBlank="1" showInputMessage="1" showErrorMessage="1" sqref="E1" xr:uid="{380493DB-286A-4683-AF55-C78F04945A49}"/>
    <dataValidation type="list" allowBlank="1" showInputMessage="1" showErrorMessage="1" sqref="E5:E31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2025-10-03T17:13:51Z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