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32" documentId="13_ncr:1_{F6CB121F-512D-4AA6-A0C1-0FB36C537598}" xr6:coauthVersionLast="47" xr6:coauthVersionMax="47" xr10:uidLastSave="{D3C880FB-AD51-430C-9090-E4E71488BB2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<sst xmlns="http://schemas.openxmlformats.org/spreadsheetml/2006/main" count="178590" uniqueCount="39077">
  <si>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</si>
  <si>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</si>
  <si>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</si>
  <si>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</si>
  <si>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</si>
  <si>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</si>
  <si>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</si>
  <si>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</si>
  <si>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</si>
  <si>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</si>
  <si>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</si>
  <si>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</si>
  <si>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</si>
  <si>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</si>
  <si>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</si>
  <si>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</si>
  <si>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</si>
  <si>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</si>
  <si>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</si>
  <si>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</si>
  <si>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</si>
  <si>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</si>
  <si>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</si>
  <si>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</si>
  <si>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</si>
  <si>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</si>
  <si>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</si>
  <si>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</si>
  <si>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</si>
  <si>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</si>
  <si>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</si>
  <si>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</si>
  <si>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</si>
  <si>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</si>
  <si>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</si>
  <si>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</si>
  <si>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</si>
  <si>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</si>
  <si>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</si>
  <si>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</si>
  <si>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</si>
  <si>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</si>
  <si>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</si>
  <si>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</si>
  <si>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</si>
  <si>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</si>
  <si>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</si>
  <si>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</si>
  <si>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</si>
  <si>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</si>
  <si>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</si>
  <si>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</si>
  <si>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</si>
  <si>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</si>
  <si>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</si>
  <si>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</si>
  <si>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</si>
  <si>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</si>
  <si>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</si>
  <si>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</si>
  <si>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</si>
  <si>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</si>
  <si>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</si>
  <si>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</si>
  <si>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</si>
  <si>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</si>
  <si>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</si>
  <si>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</si>
  <si>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</si>
  <si>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</si>
  <si>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</si>
  <si>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</si>
  <si>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</si>
  <si>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</si>
  <si>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</si>
  <si>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</si>
  <si>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</si>
  <si>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</si>
  <si>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</si>
  <si>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</si>
  <si>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</si>
  <si>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</si>
  <si>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</si>
  <si>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</si>
  <si>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</si>
  <si>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</si>
  <si>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</si>
  <si>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</si>
  <si>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</si>
  <si>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</si>
  <si>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</si>
  <si>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</si>
  <si>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</si>
  <si>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</si>
  <si>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</si>
  <si>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</si>
  <si>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</si>
  <si>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</si>
  <si>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</si>
  <si>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</si>
  <si>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</si>
  <si>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</si>
  <si>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</si>
  <si>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</si>
  <si>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</si>
  <si>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</si>
  <si>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</si>
  <si>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</si>
  <si>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</si>
  <si>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</si>
  <si>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</si>
  <si>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</si>
  <si>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</si>
  <si>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</si>
  <si>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</si>
  <si>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</si>
  <si>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</si>
  <si>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</si>
  <si>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</si>
  <si>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</si>
  <si>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</si>
  <si>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</si>
  <si>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</si>
  <si>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</si>
  <si>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</si>
  <si>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</si>
  <si>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</si>
  <si>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</si>
  <si>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</si>
  <si>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</si>
  <si>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</si>
  <si>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</si>
  <si>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</si>
  <si>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</si>
  <si>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</si>
  <si>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</si>
  <si>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</si>
  <si>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</si>
  <si>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</si>
  <si>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</si>
  <si>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</si>
  <si>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</si>
  <si>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</si>
  <si>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</si>
  <si>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</si>
  <si>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</si>
  <si>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</si>
  <si>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</si>
  <si>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</si>
  <si>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</si>
  <si>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</si>
  <si>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</si>
  <si>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</si>
  <si>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</si>
  <si>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</si>
  <si>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</si>
  <si>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</si>
  <si>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</si>
  <si>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</si>
  <si>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</si>
  <si>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</si>
  <si>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</si>
  <si>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</si>
  <si>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</si>
  <si>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</si>
  <si>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</si>
  <si>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</si>
  <si>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</si>
  <si>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</si>
  <si>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</si>
  <si>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</si>
  <si>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</si>
  <si>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</si>
  <si>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</si>
  <si>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</si>
  <si>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</si>
  <si>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</si>
  <si>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</si>
  <si>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</si>
  <si>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</si>
  <si>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</si>
  <si>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</si>
  <si>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</si>
  <si>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</si>
  <si>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</si>
  <si>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</si>
  <si>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</si>
  <si>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</si>
  <si>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</si>
  <si>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</si>
  <si>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</si>
  <si>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</si>
  <si>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</si>
  <si>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</si>
  <si>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</si>
  <si>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</si>
  <si>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</si>
  <si>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</si>
  <si>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</si>
  <si>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</si>
  <si>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</si>
  <si>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</si>
  <si>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</si>
  <si>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</si>
  <si>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</si>
  <si>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</si>
  <si>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</si>
  <si>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</si>
  <si>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</si>
  <si>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</si>
  <si>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</si>
  <si>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</si>
  <si>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</si>
  <si>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</si>
  <si>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</si>
  <si>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</si>
  <si>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</si>
  <si>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</si>
  <si>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</si>
  <si>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</si>
  <si>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</si>
  <si>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</si>
  <si>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</si>
  <si>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</si>
  <si>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</si>
  <si>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</si>
  <si>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</si>
  <si>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</si>
  <si>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</si>
  <si>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</si>
  <si>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</si>
  <si>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</si>
  <si>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</si>
  <si>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</si>
  <si>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</si>
  <si>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</si>
  <si>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</si>
  <si>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</si>
  <si>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</si>
  <si>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</si>
  <si>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</si>
  <si>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</si>
  <si>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</si>
  <si>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</si>
  <si>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</si>
  <si>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</si>
  <si>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</si>
  <si>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</si>
  <si>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</si>
  <si>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</si>
  <si>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</si>
  <si>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</si>
  <si>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</si>
  <si>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</si>
  <si>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</si>
  <si>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</si>
  <si>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</si>
  <si>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</si>
  <si>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</si>
  <si>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</si>
  <si>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</si>
  <si>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</si>
  <si>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</si>
  <si>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</si>
  <si>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</si>
  <si>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</si>
  <si>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</si>
  <si>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</si>
  <si>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</si>
  <si>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</si>
  <si>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</si>
  <si>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</si>
  <si>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</si>
  <si>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</si>
  <si>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</si>
  <si>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</si>
  <si>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</si>
  <si>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</si>
  <si>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</si>
  <si>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</si>
  <si>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</si>
  <si>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</si>
  <si>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</si>
  <si>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</si>
  <si>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</si>
  <si>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</si>
  <si>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</si>
  <si>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</si>
  <si>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</si>
  <si>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</si>
  <si>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</si>
  <si>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</si>
  <si>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</si>
  <si>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</si>
  <si>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</si>
  <si>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</si>
  <si>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</si>
  <si>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</si>
  <si>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</si>
  <si>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</si>
  <si>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</si>
  <si>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</si>
  <si>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</si>
  <si>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</si>
  <si>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</si>
  <si>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</si>
  <si>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</si>
  <si>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</si>
  <si>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</si>
  <si>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</si>
  <si>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</si>
  <si>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</si>
  <si>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</si>
  <si>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</si>
  <si>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</si>
  <si>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</si>
  <si>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</si>
  <si>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</si>
  <si>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</si>
  <si>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</si>
  <si>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</si>
  <si>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</si>
  <si>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</si>
  <si>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</si>
  <si>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</si>
  <si>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</si>
  <si>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</si>
  <si>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</si>
  <si>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</si>
  <si>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</si>
  <si>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</si>
  <si>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</si>
  <si>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</si>
  <si>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</si>
  <si>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</si>
  <si>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</si>
  <si>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</si>
  <si>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</si>
  <si>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</si>
  <si>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</si>
  <si>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</si>
  <si>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</si>
  <si>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</si>
  <si>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</si>
  <si>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</si>
  <si>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</si>
  <si>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</si>
  <si>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</si>
  <si>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</si>
  <si>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</si>
  <si>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</si>
  <si>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</si>
  <si>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</si>
  <si>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</si>
  <si>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</si>
  <si>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</si>
  <si>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</si>
  <si>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</si>
  <si>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</si>
  <si>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</si>
  <si>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</si>
  <si>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</si>
  <si>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</si>
  <si>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</si>
  <si>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</si>
  <si>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</si>
  <si>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</si>
  <si>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</si>
  <si>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</si>
  <si>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</si>
  <si>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</si>
  <si>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</si>
  <si>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</si>
  <si>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</si>
  <si>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</si>
  <si>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</si>
  <si>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</si>
  <si>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</si>
  <si>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</si>
  <si>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</si>
  <si>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</si>
  <si>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</si>
  <si>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</si>
  <si>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</si>
  <si>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</si>
  <si>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</si>
  <si>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</si>
  <si>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</si>
  <si>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</si>
  <si>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</si>
  <si>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</si>
  <si>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</si>
  <si>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</si>
  <si>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</si>
  <si>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</si>
  <si>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</si>
  <si>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</si>
  <si>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</si>
  <si>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</si>
  <si>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</si>
  <si>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</si>
  <si>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</si>
  <si>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</si>
  <si>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</si>
  <si>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</si>
  <si>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</si>
  <si>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</si>
  <si>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</si>
  <si>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</si>
  <si>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</si>
  <si>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</si>
  <si>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</si>
  <si>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</si>
  <si>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</si>
  <si>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</si>
  <si>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</si>
  <si>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</si>
  <si>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</si>
  <si>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</si>
  <si>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</si>
  <si>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</si>
  <si>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</si>
  <si>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</si>
  <si>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</si>
  <si>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</si>
  <si>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</si>
  <si>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</si>
  <si>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</si>
  <si>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</si>
  <si>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</si>
  <si>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</si>
  <si>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</si>
  <si>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</si>
  <si>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</si>
  <si>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</si>
  <si>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</si>
  <si>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</si>
  <si>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</si>
  <si>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</si>
  <si>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</si>
  <si>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</si>
  <si>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</si>
  <si>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</si>
  <si>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</si>
  <si>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</si>
  <si>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</si>
  <si>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</si>
  <si>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</si>
  <si>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</si>
  <si>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</si>
  <si>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</si>
  <si>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</si>
  <si>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</si>
  <si>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</si>
  <si>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</si>
  <si>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</si>
  <si>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</si>
  <si>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</si>
  <si>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</si>
  <si>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</si>
  <si>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</si>
  <si>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</si>
  <si>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</si>
  <si>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</si>
  <si>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</si>
  <si>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</si>
  <si>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</si>
  <si>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</si>
  <si>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</si>
  <si>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</si>
  <si>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</si>
  <si>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</si>
  <si>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</si>
  <si>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</si>
  <si>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</si>
  <si>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</si>
  <si>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</si>
  <si>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</si>
  <si>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</si>
  <si>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</si>
  <si>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</si>
  <si>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</si>
  <si>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</si>
  <si>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</si>
  <si>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</si>
  <si>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</si>
  <si>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</si>
  <si>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</si>
  <si>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</si>
  <si>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</si>
  <si>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</si>
  <si>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</si>
  <si>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</si>
  <si>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</si>
  <si>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</si>
  <si>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</si>
  <si>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</si>
  <si>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</si>
  <si>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</si>
  <si>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</si>
  <si>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</si>
  <si>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</si>
  <si>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</si>
  <si>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</si>
  <si>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</si>
  <si>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</si>
  <si>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</si>
  <si>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</si>
  <si>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</si>
  <si>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</si>
  <si>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</si>
  <si>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</si>
  <si>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</si>
  <si>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</si>
  <si>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</si>
  <si>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</si>
  <si>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</si>
  <si>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</si>
  <si>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</si>
  <si>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</si>
  <si>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</si>
  <si>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</si>
  <si>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</si>
  <si>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</si>
  <si>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</si>
  <si>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</si>
  <si>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</si>
  <si>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</si>
  <si>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</si>
  <si>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</si>
  <si>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</si>
  <si>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</si>
  <si>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</si>
  <si>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</si>
  <si>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</si>
  <si>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</si>
  <si>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</si>
  <si>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</si>
  <si>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</si>
  <si>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</si>
  <si>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</si>
  <si>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</si>
  <si>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</si>
  <si>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</si>
  <si>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</si>
  <si>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</si>
  <si>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</si>
  <si>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</si>
  <si>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</si>
  <si>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</si>
  <si>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</si>
  <si>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</si>
  <si>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</si>
  <si>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</si>
  <si>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</si>
  <si>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</si>
  <si>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</si>
  <si>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</si>
  <si>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</si>
  <si>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</si>
  <si>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</si>
  <si>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</si>
  <si>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</si>
  <si>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</si>
  <si>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</si>
  <si>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</si>
  <si>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</si>
  <si>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</si>
  <si>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</si>
  <si>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</si>
  <si>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</si>
  <si>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</si>
  <si>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</si>
  <si>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</si>
  <si>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</si>
  <si>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</si>
  <si>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</si>
  <si>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</si>
  <si>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</si>
  <si>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</si>
  <si>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</si>
  <si>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</si>
  <si>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</si>
  <si>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</si>
  <si>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</si>
  <si>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</si>
  <si>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</si>
  <si>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</si>
  <si>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</si>
  <si>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</si>
  <si>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</si>
  <si>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</si>
  <si>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</si>
  <si>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</si>
  <si>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</si>
  <si>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</si>
  <si>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</si>
  <si>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</si>
  <si>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</si>
  <si>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</si>
  <si>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</si>
  <si>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</si>
  <si>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</si>
  <si>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</si>
  <si>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</si>
  <si>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</si>
  <si>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</si>
  <si>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</si>
  <si>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</si>
  <si>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</si>
  <si>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</si>
  <si>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</si>
  <si>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</si>
  <si>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</si>
  <si>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</si>
  <si>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</si>
  <si>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</si>
  <si>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</si>
  <si>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</si>
  <si>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</si>
  <si>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</si>
  <si>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</si>
  <si>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</si>
  <si>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</si>
  <si>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</si>
  <si>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</si>
  <si>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</si>
  <si>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</si>
  <si>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</si>
  <si>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</si>
  <si>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</si>
  <si>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</si>
  <si>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</si>
  <si>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</si>
  <si>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</si>
  <si>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</si>
  <si>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</si>
  <si>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</si>
  <si>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</si>
  <si>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</si>
  <si>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</si>
  <si>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</si>
  <si>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</si>
  <si>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</si>
  <si>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</si>
  <si>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</si>
  <si>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</si>
  <si>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</si>
  <si>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</si>
  <si>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</si>
  <si>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</si>
  <si>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</si>
  <si>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</si>
  <si>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</si>
  <si>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</si>
  <si>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</si>
  <si>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</si>
  <si>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</si>
  <si>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</si>
  <si>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</si>
  <si>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</si>
  <si>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</si>
  <si>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</si>
  <si>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</si>
  <si>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</si>
  <si>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</si>
  <si>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</si>
  <si>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</si>
  <si>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</si>
  <si>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</si>
  <si>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</si>
  <si>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</si>
  <si>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</si>
  <si>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</si>
  <si>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</si>
  <si>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</si>
  <si>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</si>
  <si>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</si>
  <si>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</si>
  <si>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</si>
  <si>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</si>
  <si>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</si>
  <si>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</si>
  <si>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</si>
  <si>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</si>
  <si>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</si>
  <si>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</si>
  <si>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</si>
  <si>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</si>
  <si>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</si>
  <si>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</si>
  <si>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</si>
  <si>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</si>
  <si>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</si>
  <si>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</si>
  <si>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</si>
  <si>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</si>
  <si>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</si>
  <si>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</si>
  <si>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</si>
  <si>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</si>
  <si>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</si>
  <si>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</si>
  <si>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</si>
  <si>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</si>
  <si>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</si>
  <si>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</si>
  <si>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</si>
  <si>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</si>
  <si>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</si>
  <si>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</si>
  <si>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</si>
  <si>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</si>
  <si>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</si>
  <si>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</si>
  <si>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</si>
  <si>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</si>
  <si>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</si>
  <si>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</si>
  <si>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</si>
  <si>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</si>
  <si>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</si>
  <si>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</si>
  <si>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</si>
  <si>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</si>
  <si>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</si>
  <si>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</si>
  <si>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</si>
  <si>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</si>
  <si>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</si>
  <si>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</si>
  <si>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</si>
  <si>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</si>
  <si>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</si>
  <si>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</si>
  <si>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</si>
  <si>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</si>
  <si>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</si>
  <si>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</si>
  <si>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</si>
  <si>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</si>
  <si>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</si>
  <si>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</si>
  <si>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</si>
  <si>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</si>
  <si>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</si>
  <si>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</si>
  <si>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</si>
  <si>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</si>
  <si>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</si>
  <si>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</si>
  <si>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</si>
  <si>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</si>
  <si>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</si>
  <si>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</si>
  <si>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</si>
  <si>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</si>
  <si>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</si>
  <si>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</si>
  <si>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</si>
  <si>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</si>
  <si>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</si>
  <si>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</si>
  <si>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</si>
  <si>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</si>
  <si>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</si>
  <si>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</si>
  <si>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</si>
  <si>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</si>
  <si>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</si>
  <si>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</si>
  <si>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</si>
  <si>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</si>
  <si>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</si>
  <si>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</si>
  <si>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</si>
  <si>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</si>
  <si>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</si>
  <si>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</si>
  <si>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</si>
  <si>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</si>
  <si>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</si>
  <si>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</si>
  <si>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</si>
  <si>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</si>
  <si>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</si>
  <si>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</si>
  <si>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</si>
  <si>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</si>
  <si>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</si>
  <si>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</si>
  <si>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</si>
  <si>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</si>
  <si>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</si>
  <si>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</si>
  <si>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</si>
  <si>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</si>
  <si>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</si>
  <si>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</si>
  <si>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</si>
  <si>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</si>
  <si>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</si>
  <si>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</si>
  <si>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</si>
  <si>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</si>
  <si>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</si>
  <si>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</si>
  <si>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</si>
  <si>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</si>
  <si>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</si>
  <si>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</si>
  <si>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</si>
  <si>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</si>
  <si>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</si>
  <si>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</si>
  <si>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</si>
  <si>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</si>
  <si>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</si>
  <si>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</si>
  <si>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</si>
  <si>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</si>
  <si>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</si>
  <si>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</si>
  <si>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</si>
  <si>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</si>
  <si>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</si>
  <si>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</si>
  <si>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</si>
  <si>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</si>
  <si>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</si>
  <si>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</si>
  <si>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</si>
  <si>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</si>
  <si>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</si>
  <si>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</si>
  <si>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</si>
  <si>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</si>
  <si>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</si>
  <si>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</si>
  <si>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</si>
  <si>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</si>
  <si>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</si>
  <si>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</si>
  <si>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</si>
  <si>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</si>
  <si>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</si>
  <si>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</si>
  <si>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</si>
  <si>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</si>
  <si>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</si>
  <si>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</si>
  <si>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</si>
  <si>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</si>
  <si>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</si>
  <si>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</si>
  <si>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</si>
  <si>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</si>
  <si>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</si>
  <si>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</si>
  <si>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</si>
  <si>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</si>
  <si>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</si>
  <si>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</si>
  <si>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</si>
  <si>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</si>
  <si>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</si>
  <si>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</si>
  <si>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</si>
  <si>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</si>
  <si>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</si>
  <si>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</si>
  <si>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</si>
  <si>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</si>
  <si>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</si>
  <si>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</si>
  <si>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</si>
  <si>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</si>
  <si>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</si>
  <si>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</si>
  <si>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</si>
  <si>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</si>
  <si>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</si>
  <si>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</si>
  <si>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</si>
  <si>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</si>
  <si>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</si>
  <si>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</si>
  <si>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</si>
  <si>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</si>
  <si>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</si>
  <si>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</si>
  <si>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</si>
  <si>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</si>
  <si>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</si>
  <si>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</si>
  <si>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</si>
  <si>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</si>
  <si>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</si>
  <si>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</si>
  <si>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</si>
  <si>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</si>
  <si>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</si>
  <si>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</si>
  <si>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</si>
  <si>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</si>
  <si>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</si>
  <si>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</si>
  <si>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</si>
  <si>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</si>
  <si>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</si>
  <si>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</si>
  <si>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</si>
  <si>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</si>
  <si>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</si>
  <si>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</si>
  <si>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</si>
  <si>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</si>
  <si>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</si>
  <si>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</si>
  <si>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</si>
  <si>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</si>
  <si>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</si>
  <si>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</si>
  <si>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</si>
  <si>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</si>
  <si>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</si>
  <si>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</si>
  <si>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</si>
  <si>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</si>
  <si>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</si>
  <si>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</si>
  <si>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</si>
  <si>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</si>
  <si>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</si>
  <si>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</si>
  <si>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</si>
  <si>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</si>
  <si>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</si>
  <si>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</si>
  <si>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</si>
  <si>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</si>
  <si>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</si>
  <si>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</si>
  <si>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</si>
  <si>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</si>
  <si>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</si>
  <si>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</si>
  <si>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</si>
  <si>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</si>
  <si>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</si>
  <si>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</si>
  <si>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</si>
  <si>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</si>
  <si>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</si>
  <si>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</si>
  <si>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</si>
  <si>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</si>
  <si>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</si>
  <si>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</si>
  <si>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</si>
  <si>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</si>
  <si>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</si>
  <si>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</si>
  <si>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</si>
  <si>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</si>
  <si>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</si>
  <si>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</si>
  <si>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</si>
  <si>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</si>
  <si>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</si>
  <si>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</si>
  <si>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</si>
  <si>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</si>
  <si>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</si>
  <si>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</si>
  <si>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</si>
  <si>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</si>
  <si>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</si>
  <si>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</si>
  <si>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</si>
  <si>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</si>
  <si>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</si>
  <si>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</si>
  <si>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</si>
  <si>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</si>
  <si>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</si>
  <si>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</si>
  <si>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</si>
  <si>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</si>
  <si>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</si>
  <si>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</si>
  <si>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</si>
  <si>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</si>
  <si>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</si>
  <si>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</si>
  <si>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</si>
  <si>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</si>
  <si>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</si>
  <si>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</si>
  <si>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</si>
  <si>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</si>
  <si>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</si>
  <si>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</si>
  <si>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</si>
  <si>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</si>
  <si>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</si>
  <si>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</si>
  <si>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</si>
  <si>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</si>
  <si>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</si>
  <si>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</si>
  <si>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</si>
  <si>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</si>
  <si>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</si>
  <si>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</si>
  <si>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</si>
  <si>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</si>
  <si>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</si>
  <si>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</si>
  <si>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</si>
  <si>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</si>
  <si>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</si>
  <si>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</si>
  <si>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</si>
  <si>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</si>
  <si>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</si>
  <si>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</si>
  <si>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</si>
  <si>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</si>
  <si>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</si>
  <si>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</si>
  <si>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</si>
  <si>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</si>
  <si>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</si>
  <si>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</si>
  <si>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</si>
  <si>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</si>
  <si>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</si>
  <si>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</si>
  <si>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</si>
  <si>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</si>
  <si>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</si>
  <si>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</si>
  <si>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</si>
  <si>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</si>
  <si>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</si>
  <si>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</si>
  <si>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</si>
  <si>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</si>
  <si>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</si>
  <si>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</si>
  <si>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</si>
  <si>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</si>
  <si>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</si>
  <si>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</si>
  <si>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</si>
  <si>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</si>
  <si>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</si>
  <si>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</si>
  <si>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</si>
  <si>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</si>
  <si>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</si>
  <si>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</si>
  <si>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</si>
  <si>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</si>
  <si>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</si>
  <si>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</si>
  <si>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</si>
  <si>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</si>
  <si>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</si>
  <si>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</si>
  <si>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</si>
  <si>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</si>
  <si>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</si>
  <si>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</si>
  <si>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</si>
  <si>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</si>
  <si>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</si>
  <si>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</si>
  <si>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</si>
  <si>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</si>
  <si>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</si>
  <si>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</si>
  <si>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</si>
  <si>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</si>
  <si>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</si>
  <si>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</si>
  <si>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</si>
  <si>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</si>
  <si>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</si>
  <si>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</si>
  <si>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</si>
  <si>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</si>
  <si>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</si>
  <si>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</si>
  <si>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</si>
  <si>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</si>
  <si>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</si>
  <si>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</si>
  <si>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</si>
  <si>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</si>
  <si>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</si>
  <si>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</si>
  <si>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</si>
  <si>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</si>
  <si>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</si>
  <si>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</si>
  <si>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</si>
  <si>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</si>
  <si>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</si>
  <si>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</si>
  <si>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</si>
  <si>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</si>
  <si>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</si>
  <si>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</si>
  <si>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</si>
  <si>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</si>
  <si>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</si>
  <si>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</si>
  <si>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</si>
  <si>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</si>
  <si>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</si>
  <si>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</si>
  <si>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</si>
  <si>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</si>
  <si>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</si>
  <si>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</si>
  <si>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</si>
  <si>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</si>
  <si>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</si>
  <si>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</si>
  <si>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</si>
  <si>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</si>
  <si>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</si>
  <si>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</si>
  <si>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</si>
  <si>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</si>
  <si>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</si>
  <si>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</si>
  <si>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</si>
  <si>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</si>
  <si>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</si>
  <si>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</si>
  <si>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</si>
  <si>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</si>
  <si>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</si>
  <si>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</si>
  <si>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</si>
  <si>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</si>
  <si>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</si>
  <si>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</si>
  <si>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</si>
  <si>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</si>
  <si>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</si>
  <si>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</si>
  <si>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</si>
  <si>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</si>
  <si>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</si>
  <si>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</si>
  <si>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</si>
  <si>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</si>
  <si>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</si>
  <si>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</si>
  <si>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</si>
  <si>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</si>
  <si>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</si>
  <si>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</si>
  <si>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</si>
  <si>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</si>
  <si>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</si>
  <si>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</si>
  <si>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</si>
  <si>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</si>
  <si>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</si>
  <si>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</si>
  <si>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</si>
  <si>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</si>
  <si>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</si>
  <si>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</si>
  <si>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</si>
  <si>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</si>
  <si>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</si>
  <si>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</si>
  <si>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</si>
  <si>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</si>
  <si>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</si>
  <si>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</si>
  <si>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</si>
  <si>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</si>
  <si>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</si>
  <si>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</si>
  <si>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</si>
  <si>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</si>
  <si>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</si>
  <si>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</si>
  <si>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</si>
  <si>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</si>
  <si>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</si>
  <si>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</si>
  <si>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</si>
  <si>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</si>
  <si>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</si>
  <si>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</si>
  <si>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</si>
  <si>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</si>
  <si>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</si>
  <si>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</si>
  <si>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</si>
  <si>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</si>
  <si>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</si>
  <si>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</si>
  <si>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</si>
  <si>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</si>
  <si>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</si>
  <si>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</si>
  <si>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</si>
  <si>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</si>
  <si>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</si>
  <si>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</si>
  <si>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</si>
  <si>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</si>
  <si>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</si>
  <si>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</si>
  <si>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</si>
  <si>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</si>
  <si>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</si>
  <si>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</si>
  <si>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</si>
  <si>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</si>
  <si>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</si>
  <si>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</si>
  <si>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</si>
  <si>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</si>
  <si>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</si>
  <si>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</si>
  <si>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</si>
  <si>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</si>
  <si>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</si>
  <si>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</si>
  <si>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</si>
  <si>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</si>
  <si>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</si>
  <si>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</si>
  <si>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</si>
  <si>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</si>
  <si>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</si>
  <si>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</si>
  <si>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</si>
  <si>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</si>
  <si>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</si>
  <si>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</si>
  <si>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</si>
  <si>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</si>
  <si>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</si>
  <si>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</si>
  <si>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</si>
  <si>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</si>
  <si>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</si>
  <si>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</si>
  <si>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</si>
  <si>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</si>
  <si>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</si>
  <si>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</si>
  <si>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</si>
  <si>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</si>
  <si>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</si>
  <si>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</si>
  <si>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</si>
  <si>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</si>
  <si>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</si>
  <si>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</si>
  <si>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</si>
  <si>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</si>
  <si>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</si>
  <si>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</si>
  <si>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</si>
  <si>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</si>
  <si>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</si>
  <si>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</si>
  <si>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</si>
  <si>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</si>
  <si>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</si>
  <si>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</si>
  <si>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</si>
  <si>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</si>
  <si>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</si>
  <si>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</si>
  <si>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</si>
  <si>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</si>
  <si>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</si>
  <si>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</si>
  <si>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</si>
  <si>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</si>
  <si>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</si>
  <si>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</si>
  <si>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</si>
  <si>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</si>
  <si>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</si>
  <si>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</si>
  <si>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</si>
  <si>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</si>
  <si>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</si>
  <si>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</si>
  <si>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</si>
  <si>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</si>
  <si>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</si>
  <si>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</si>
  <si>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</si>
  <si>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</si>
  <si>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</si>
  <si>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</si>
  <si>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</si>
  <si>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</si>
  <si>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</si>
  <si>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</si>
  <si>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</si>
  <si>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</si>
  <si>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</si>
  <si>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</si>
  <si>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</si>
  <si>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</si>
  <si>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</si>
  <si>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</si>
  <si>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</si>
  <si>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</si>
  <si>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</si>
  <si>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</si>
  <si>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</si>
  <si>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</si>
  <si>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</si>
  <si>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</si>
  <si>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</si>
  <si>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</si>
  <si>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</si>
  <si>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</si>
  <si>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</si>
  <si>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</si>
  <si>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</si>
  <si>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</si>
  <si>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</si>
  <si>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</si>
  <si>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</si>
  <si>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</si>
  <si>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</si>
  <si>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</si>
  <si>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</si>
  <si>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</si>
  <si>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</si>
  <si>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</si>
  <si>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</si>
  <si>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</si>
  <si>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</si>
  <si>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</si>
  <si>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</si>
  <si>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</si>
  <si>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</si>
  <si>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</si>
  <si>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</si>
  <si>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</si>
  <si>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</si>
  <si>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</si>
  <si>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</si>
  <si>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</si>
  <si>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</si>
  <si>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</si>
  <si>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</si>
  <si>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</si>
  <si>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</si>
  <si>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</si>
  <si>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</si>
  <si>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</si>
  <si>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</si>
  <si>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</si>
  <si>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</si>
  <si>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</si>
  <si>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</si>
  <si>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</si>
  <si>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</si>
  <si>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</si>
  <si>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</si>
  <si>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</si>
  <si>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</si>
  <si>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</si>
  <si>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</si>
  <si>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</si>
  <si>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</si>
  <si>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</si>
  <si>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</si>
  <si>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</si>
  <si>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</si>
  <si>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</si>
  <si>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</si>
  <si>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</si>
  <si>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</si>
  <si>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</si>
  <si>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</si>
  <si>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</si>
  <si>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</si>
  <si>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</si>
  <si>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</si>
  <si>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</si>
  <si>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</si>
  <si>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</si>
  <si>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</si>
  <si>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</si>
  <si>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</si>
  <si>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</si>
  <si>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</si>
  <si>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</si>
  <si>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</si>
  <si>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</si>
  <si>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</si>
  <si>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</si>
  <si>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</si>
  <si>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</si>
  <si>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</si>
  <si>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</si>
  <si>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</si>
  <si>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</si>
  <si>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</si>
  <si>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</si>
  <si>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</si>
  <si>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</si>
  <si>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</si>
  <si>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</si>
  <si>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</si>
  <si>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</si>
  <si>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</si>
  <si>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</si>
  <si>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</si>
  <si>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</si>
  <si>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</si>
  <si>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</si>
  <si>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</si>
  <si>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</si>
  <si>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</si>
  <si>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</si>
  <si>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</si>
  <si>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</si>
  <si>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</si>
  <si>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</si>
  <si>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</si>
  <si>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</si>
  <si>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</si>
  <si>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</si>
  <si>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</si>
  <si>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</si>
  <si>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</si>
  <si>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</si>
  <si>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</si>
  <si>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</si>
  <si>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</si>
  <si>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</si>
  <si>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</si>
  <si>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</si>
  <si>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</si>
  <si>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</si>
  <si>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</si>
  <si>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</si>
  <si>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</si>
  <si>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</si>
  <si>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</si>
  <si>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</si>
  <si>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</si>
  <si>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</si>
  <si>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</si>
  <si>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</si>
  <si>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</si>
  <si>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</si>
  <si>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</si>
  <si>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</si>
  <si>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</si>
  <si>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</si>
  <si>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</si>
  <si>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</si>
  <si>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</si>
  <si>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</si>
  <si>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</si>
  <si>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</si>
  <si>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</si>
  <si>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</si>
  <si>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</si>
  <si>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</si>
  <si>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</si>
  <si>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</si>
  <si>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</si>
  <si>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</si>
  <si>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</si>
  <si>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</si>
  <si>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</si>
  <si>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</si>
  <si>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</si>
  <si>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</si>
  <si>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</si>
  <si>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</si>
  <si>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</si>
  <si>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</si>
  <si>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</si>
  <si>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</si>
  <si>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</si>
  <si>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</si>
  <si>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</si>
  <si>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</si>
  <si>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</si>
  <si>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</si>
  <si>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</si>
  <si>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</si>
  <si>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</si>
  <si>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</si>
  <si>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</si>
  <si>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</si>
  <si>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</si>
  <si>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</si>
  <si>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</si>
  <si>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</si>
  <si>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</si>
  <si>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</si>
  <si>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</si>
  <si>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</si>
  <si>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</si>
  <si>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</si>
  <si>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</si>
  <si>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</si>
  <si>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</si>
  <si>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</si>
  <si>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</si>
  <si>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</si>
  <si>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</si>
  <si>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</si>
  <si>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</si>
  <si>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</si>
  <si>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</si>
  <si>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</si>
  <si>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</si>
  <si>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</si>
  <si>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</si>
  <si>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</si>
  <si>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</si>
  <si>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</si>
  <si>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</si>
  <si>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</si>
  <si>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</si>
  <si>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</si>
  <si>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</si>
  <si>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</si>
  <si>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</si>
  <si>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</si>
  <si>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</si>
  <si>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</si>
  <si>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</si>
  <si>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</si>
  <si>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</si>
  <si>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</si>
  <si>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</si>
  <si>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</si>
  <si>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</si>
  <si>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</si>
  <si>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</si>
  <si>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</si>
  <si>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</si>
  <si>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</si>
  <si>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</si>
  <si>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</si>
  <si>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</si>
  <si>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</si>
  <si>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</si>
  <si>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</si>
  <si>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</si>
  <si>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</si>
  <si>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</si>
  <si>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</si>
  <si>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</si>
  <si>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</si>
  <si>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</si>
  <si>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</si>
  <si>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</si>
  <si>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</si>
  <si>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</si>
  <si>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</si>
  <si>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</si>
  <si>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</si>
  <si>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</si>
  <si>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</si>
  <si>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</si>
  <si>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</si>
  <si>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</si>
  <si>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</si>
  <si>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</si>
  <si>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</si>
  <si>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</si>
  <si>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</si>
  <si>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</si>
  <si>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</si>
  <si>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</si>
  <si>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</si>
  <si>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</si>
  <si>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</si>
  <si>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</si>
  <si>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</si>
  <si>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</si>
  <si>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</si>
  <si>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</si>
  <si>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</si>
  <si>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</si>
  <si>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</si>
  <si>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</si>
  <si>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</si>
  <si>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</si>
  <si>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</si>
  <si>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</si>
  <si>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</si>
  <si>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</si>
  <si>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</si>
  <si>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</si>
  <si>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</si>
  <si>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</si>
  <si>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</si>
  <si>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</si>
  <si>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</si>
  <si>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</si>
  <si>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</si>
  <si>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</si>
  <si>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</si>
  <si>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</si>
  <si>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</si>
  <si>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</si>
  <si>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</si>
  <si>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</si>
  <si>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</si>
  <si>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</si>
  <si>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</si>
  <si>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</si>
  <si>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</si>
  <si>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</si>
  <si>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</si>
  <si>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</si>
  <si>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</si>
  <si>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</si>
  <si>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</si>
  <si>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</si>
  <si>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</si>
  <si>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</si>
  <si>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</si>
  <si>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</si>
  <si>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</si>
  <si>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</si>
  <si>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</si>
  <si>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</si>
  <si>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</si>
  <si>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</si>
  <si>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</si>
  <si>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</si>
  <si>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</si>
  <si>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</si>
  <si>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</si>
  <si>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</si>
  <si>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</si>
  <si>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</si>
  <si>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</si>
  <si>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</si>
  <si>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</si>
  <si>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</si>
  <si>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</si>
  <si>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</si>
  <si>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</si>
  <si>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</si>
  <si>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</si>
  <si>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</si>
  <si>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</si>
  <si>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</si>
  <si>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</si>
  <si>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</si>
  <si>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</si>
  <si>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</si>
  <si>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</si>
  <si>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</si>
  <si>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</si>
  <si>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</si>
  <si>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</si>
  <si>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</si>
  <si>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</si>
  <si>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</si>
  <si>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</si>
  <si>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</si>
  <si>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</si>
  <si>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</si>
  <si>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</si>
  <si>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</si>
  <si>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</si>
  <si>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</si>
  <si>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</si>
  <si>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</si>
  <si>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</si>
  <si>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</si>
  <si>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</si>
  <si>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</si>
  <si>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</si>
  <si>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</si>
  <si>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</si>
  <si>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</si>
  <si>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</si>
  <si>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</si>
  <si>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</si>
  <si>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</si>
  <si>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</si>
  <si>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</si>
  <si>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</si>
  <si>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</si>
  <si>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</si>
  <si>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</si>
  <si>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</si>
  <si>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</si>
  <si>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</si>
  <si>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</si>
  <si>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</si>
  <si>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</si>
  <si>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</si>
  <si>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</si>
  <si>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</si>
  <si>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</si>
  <si>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</si>
  <si>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</si>
  <si>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</si>
  <si>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</si>
  <si>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</si>
  <si>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</si>
  <si>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</si>
  <si>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</si>
  <si>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</si>
  <si>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</si>
  <si>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</si>
  <si>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</si>
  <si>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</si>
  <si>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</si>
  <si>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</si>
  <si>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</si>
  <si>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</si>
  <si>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</si>
  <si>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</si>
  <si>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</si>
  <si>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</si>
  <si>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</si>
  <si>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</si>
  <si>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</si>
  <si>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</si>
  <si>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</si>
  <si>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</si>
  <si>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</si>
  <si>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</si>
  <si>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</si>
  <si>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</si>
  <si>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</si>
  <si>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</si>
  <si>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</si>
  <si>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</si>
  <si>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</si>
  <si>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</si>
  <si>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</si>
  <si>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</si>
  <si>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</si>
  <si>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</si>
  <si>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</si>
  <si>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</si>
  <si>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</si>
  <si>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</si>
  <si>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</si>
  <si>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</si>
  <si>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</si>
  <si>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</si>
  <si>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</si>
  <si>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</si>
  <si>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</si>
  <si>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</si>
  <si>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</si>
  <si>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</si>
  <si>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</si>
  <si>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</si>
  <si>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</si>
  <si>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</si>
  <si>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</si>
  <si>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</si>
  <si>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</si>
  <si>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</si>
  <si>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</si>
  <si>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</si>
  <si>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</si>
  <si>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</si>
  <si>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</si>
  <si>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</si>
  <si>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</si>
  <si>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</si>
  <si>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</si>
  <si>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</si>
  <si>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</si>
  <si>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</si>
  <si>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</si>
  <si>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</si>
  <si>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</si>
  <si>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</si>
  <si>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</si>
  <si>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</si>
  <si>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</si>
  <si>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</si>
  <si>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</si>
  <si>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</si>
  <si>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</si>
  <si>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</si>
  <si>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</si>
  <si>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</si>
  <si>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</si>
  <si>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</si>
  <si>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</si>
  <si>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</si>
  <si>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</si>
  <si>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</si>
  <si>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</si>
  <si>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</si>
  <si>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</si>
  <si>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</si>
  <si>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</si>
  <si>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</si>
  <si>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</si>
  <si>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</si>
  <si>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</si>
  <si>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</si>
  <si>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</si>
  <si>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</si>
  <si>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</si>
  <si>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</si>
  <si>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</si>
  <si>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</si>
  <si>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</si>
  <si>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</si>
  <si>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</si>
  <si>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</si>
  <si>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</si>
  <si>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</si>
  <si>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</si>
  <si>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</si>
  <si>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</si>
  <si>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</si>
  <si>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</si>
  <si>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</si>
  <si>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</si>
  <si>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</si>
  <si>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</si>
  <si>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</si>
  <si>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</si>
  <si>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</si>
  <si>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</si>
  <si>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</si>
  <si>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</si>
  <si>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</si>
  <si>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</si>
  <si>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</si>
  <si>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</si>
  <si>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</si>
  <si>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</si>
  <si>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</si>
  <si>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</si>
  <si>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</si>
  <si>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</si>
  <si>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</si>
  <si>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</si>
  <si>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</si>
  <si>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</si>
  <si>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</si>
  <si>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</si>
  <si>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</si>
  <si>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</si>
  <si>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</si>
  <si>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</si>
  <si>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</si>
  <si>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</si>
  <si>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</si>
  <si>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</si>
  <si>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</si>
  <si>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</si>
  <si>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</si>
  <si>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</si>
  <si>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</si>
  <si>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</si>
  <si>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</si>
  <si>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</si>
  <si>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</si>
  <si>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</si>
  <si>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</si>
  <si>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</si>
  <si>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</si>
  <si>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</si>
  <si>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</si>
  <si>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</si>
  <si>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</si>
  <si>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</si>
  <si>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</si>
  <si>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</si>
  <si>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</si>
  <si>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</si>
  <si>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</si>
  <si>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</si>
  <si>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</si>
  <si>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</si>
  <si>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</si>
  <si>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</si>
  <si>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</si>
  <si>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</si>
  <si>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</si>
  <si>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</si>
  <si>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</si>
  <si>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</si>
  <si>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</si>
  <si>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</si>
  <si>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</si>
  <si>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</si>
  <si>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</si>
  <si>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</si>
  <si>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</si>
  <si>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</si>
  <si>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</si>
  <si>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</si>
  <si>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</si>
  <si>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</si>
  <si>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</si>
  <si>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</si>
  <si>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</si>
  <si>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</si>
  <si>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</si>
  <si>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</si>
  <si>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</si>
  <si>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</si>
  <si>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</si>
  <si>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</si>
  <si>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</si>
  <si>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</si>
  <si>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</si>
  <si>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</si>
  <si>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</si>
  <si>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</si>
  <si>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</si>
  <si>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</si>
  <si>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</si>
  <si>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</si>
  <si>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</si>
  <si>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</si>
  <si>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</si>
  <si>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</si>
  <si>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</si>
  <si>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</si>
  <si>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</si>
  <si>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</si>
  <si>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</si>
  <si>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</si>
  <si>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</si>
  <si>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</si>
  <si>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</si>
  <si>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</si>
  <si>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</si>
  <si>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</si>
  <si>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</si>
  <si>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</si>
  <si>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</si>
  <si>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</si>
  <si>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</si>
  <si>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</si>
  <si>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</si>
  <si>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</si>
  <si>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</si>
  <si>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</si>
  <si>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</si>
  <si>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</si>
  <si>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</si>
  <si>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</si>
  <si>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</si>
  <si>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</si>
  <si>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</si>
  <si>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</si>
  <si>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</si>
  <si>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</si>
  <si>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</si>
  <si>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</si>
  <si>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</si>
  <si>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</si>
  <si>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</si>
  <si>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</si>
  <si>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</si>
  <si>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</si>
  <si>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</si>
  <si>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</si>
  <si>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</si>
  <si>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</si>
  <si>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</si>
  <si>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</si>
  <si>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</si>
  <si>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</si>
  <si>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</si>
  <si>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</si>
  <si>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</si>
  <si>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</si>
  <si>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</si>
  <si>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</si>
  <si>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</si>
  <si>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</si>
  <si>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</si>
  <si>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</si>
  <si>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</si>
  <si>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</si>
  <si>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</si>
  <si>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</si>
  <si>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</si>
  <si>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</si>
  <si>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</si>
  <si>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</si>
  <si>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</si>
  <si>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</si>
  <si>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</si>
  <si>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</si>
  <si>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</si>
  <si>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</si>
  <si>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</si>
  <si>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</si>
  <si>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</si>
  <si>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</si>
  <si>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</si>
  <si>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</si>
  <si>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</si>
  <si>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</si>
  <si>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</si>
  <si>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</si>
  <si>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</si>
  <si>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</si>
  <si>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</si>
  <si>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</si>
  <si>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</si>
  <si>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</si>
  <si>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</si>
  <si>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</si>
  <si>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</si>
  <si>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</si>
  <si>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</si>
  <si>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</si>
  <si>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</si>
  <si>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</si>
  <si>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</si>
  <si>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</si>
  <si>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</si>
  <si>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</si>
  <si>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</si>
  <si>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</si>
  <si>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</si>
  <si>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</si>
  <si>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</si>
  <si>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</si>
  <si>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</si>
  <si>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</si>
  <si>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</si>
  <si>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</si>
  <si>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</si>
  <si>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</si>
  <si>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</si>
  <si>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</si>
  <si>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</si>
  <si>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</si>
  <si>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</si>
  <si>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</si>
  <si>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</si>
  <si>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</si>
  <si>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</si>
  <si>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</si>
  <si>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</si>
  <si>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</si>
  <si>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</si>
  <si>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</si>
  <si>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</si>
  <si>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</si>
  <si>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</si>
  <si>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</si>
  <si>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</si>
  <si>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</si>
  <si>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</si>
  <si>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</si>
  <si>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</si>
  <si>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</si>
  <si>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</si>
  <si>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</si>
  <si>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</si>
  <si>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</si>
  <si>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</si>
  <si>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</si>
  <si>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</si>
  <si>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</si>
  <si>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</si>
  <si>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</si>
  <si>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</si>
  <si>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</si>
  <si>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</si>
  <si>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</si>
  <si>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</si>
  <si>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</si>
  <si>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</si>
  <si>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</si>
  <si>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</si>
  <si>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</si>
  <si>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</si>
  <si>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</si>
  <si>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</si>
  <si>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</si>
  <si>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</si>
  <si>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</si>
  <si>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</si>
  <si>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</si>
  <si>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</si>
  <si>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</si>
  <si>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</si>
  <si>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</si>
  <si>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</si>
  <si>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</si>
  <si>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</si>
  <si>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</si>
  <si>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</si>
  <si>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</si>
  <si>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</si>
  <si>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</si>
  <si>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</si>
  <si>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</si>
  <si>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</si>
  <si>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</si>
  <si>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</si>
  <si>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</si>
  <si>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</si>
  <si>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</si>
  <si>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</si>
  <si>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</si>
  <si>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</si>
  <si>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</si>
  <si>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</si>
  <si>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</si>
  <si>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</si>
  <si>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</si>
  <si>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</si>
  <si>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</si>
  <si>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</si>
  <si>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</si>
  <si>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</si>
  <si>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</si>
  <si>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</si>
  <si>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</si>
  <si>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</si>
  <si>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</si>
  <si>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</si>
  <si>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</si>
  <si>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</si>
  <si>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</si>
  <si>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</si>
  <si>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</si>
  <si>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</si>
  <si>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</si>
  <si>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</si>
  <si>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</si>
  <si>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</si>
  <si>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</si>
  <si>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</si>
  <si>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</si>
  <si>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</si>
  <si>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</si>
  <si>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</si>
  <si>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</si>
  <si>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</si>
  <si>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</si>
  <si>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</si>
  <si>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</si>
  <si>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</si>
  <si>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</si>
  <si>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</si>
  <si>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</si>
  <si>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</si>
  <si>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</si>
  <si>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</si>
  <si>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</si>
  <si>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</si>
  <si>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</si>
  <si>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</si>
  <si>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</si>
  <si>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</si>
  <si>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</si>
  <si>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</si>
  <si>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</si>
  <si>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</si>
  <si>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</si>
  <si>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</si>
  <si>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</si>
  <si>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</si>
  <si>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</si>
  <si>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</si>
  <si>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</si>
  <si>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</si>
  <si>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</si>
  <si>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</si>
  <si>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</si>
  <si>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</si>
  <si>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</si>
  <si>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</si>
  <si>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</si>
  <si>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</si>
  <si>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</si>
  <si>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</si>
  <si>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</si>
  <si>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</si>
  <si>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</si>
  <si>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</si>
  <si>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</si>
  <si>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</si>
  <si>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</si>
  <si>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</si>
  <si>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</si>
  <si>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</si>
  <si>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</si>
  <si>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</si>
  <si>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</si>
  <si>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</si>
  <si>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</si>
  <si>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</si>
  <si>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</si>
  <si>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</si>
  <si>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</si>
  <si>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</si>
  <si>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</si>
  <si>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</si>
  <si>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</si>
  <si>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</si>
  <si>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</si>
  <si>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</si>
  <si>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</si>
  <si>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</si>
  <si>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</si>
  <si>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</si>
  <si>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</si>
  <si>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</si>
  <si>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</si>
  <si>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</si>
  <si>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</si>
  <si>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</si>
  <si>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</si>
  <si>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</si>
  <si>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</si>
  <si>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</si>
  <si>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</si>
  <si>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</si>
  <si>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</si>
  <si>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</si>
  <si>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</si>
  <si>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</si>
  <si>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</si>
  <si>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</si>
  <si>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</si>
  <si>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</si>
  <si>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</si>
  <si>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</si>
  <si>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</si>
  <si>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</si>
  <si>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</si>
  <si>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</si>
  <si>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</si>
  <si>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</si>
  <si>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</si>
  <si>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</si>
  <si>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</si>
  <si>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</si>
  <si>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</si>
  <si>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</si>
  <si>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</si>
  <si>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</si>
  <si>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</si>
  <si>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</si>
  <si>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</si>
  <si>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</si>
  <si>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</si>
  <si>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</si>
  <si>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</si>
  <si>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</si>
  <si>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</si>
  <si>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</si>
  <si>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</si>
  <si>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</si>
  <si>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</si>
  <si>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</si>
  <si>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</si>
  <si>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</si>
  <si>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</si>
  <si>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</si>
  <si>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</si>
  <si>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</si>
  <si>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</si>
  <si>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</si>
  <si>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</si>
  <si>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</si>
  <si>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</si>
  <si>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</si>
  <si>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</si>
  <si>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</si>
  <si>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</si>
  <si>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</si>
  <si>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</si>
  <si>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</si>
  <si>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</si>
  <si>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</si>
  <si>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</si>
  <si>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</si>
  <si>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</si>
  <si>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</si>
  <si>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</si>
  <si>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</si>
  <si>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</si>
  <si>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</si>
  <si>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</si>
  <si>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</si>
  <si>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</si>
  <si>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</si>
  <si>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</si>
  <si>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</si>
  <si>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</si>
  <si>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</si>
  <si>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</si>
  <si>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</si>
  <si>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</si>
  <si>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</si>
  <si>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</si>
  <si>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</si>
  <si>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</si>
  <si>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</si>
  <si>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</si>
  <si>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</si>
  <si>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</si>
  <si>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</si>
  <si>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</si>
  <si>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</si>
  <si>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</si>
  <si>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</si>
  <si>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</si>
  <si>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</si>
  <si>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</si>
  <si>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</si>
  <si>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</si>
  <si>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</si>
  <si>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</si>
  <si>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</si>
  <si>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</si>
  <si>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</si>
  <si>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</si>
  <si>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</si>
  <si>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</si>
  <si>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</si>
  <si>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</si>
  <si>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</si>
  <si>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</si>
  <si>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</si>
  <si>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</si>
  <si>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</si>
  <si>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</si>
  <si>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</si>
  <si>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</si>
  <si>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</si>
  <si>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</si>
  <si>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</si>
  <si>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</si>
  <si>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</si>
  <si>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</si>
  <si>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</si>
  <si>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</si>
  <si>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</si>
  <si>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</si>
  <si>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</si>
  <si>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</si>
  <si>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</si>
  <si>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</si>
  <si>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</si>
  <si>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</si>
  <si>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</si>
  <si>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</si>
  <si>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</si>
  <si>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</si>
  <si>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</si>
  <si>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</si>
  <si>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</si>
  <si>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</si>
  <si>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</si>
  <si>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</si>
  <si>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</si>
  <si>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</si>
  <si>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</si>
  <si>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</si>
  <si>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</si>
  <si>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</si>
  <si>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</si>
  <si>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</si>
  <si>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</si>
  <si>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</si>
  <si>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</si>
  <si>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</si>
  <si>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</si>
  <si>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</si>
  <si>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</si>
  <si>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</si>
  <si>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</si>
  <si>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</si>
  <si>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</si>
  <si>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</si>
  <si>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</si>
  <si>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</si>
  <si>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</si>
  <si>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</si>
  <si>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</si>
  <si>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</si>
  <si>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</si>
  <si>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</si>
  <si>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</si>
  <si>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</si>
  <si>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</si>
  <si>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</si>
  <si>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</si>
  <si>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</si>
  <si>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</si>
  <si>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</si>
  <si>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</si>
  <si>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</si>
  <si>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</si>
  <si>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</si>
  <si>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</si>
  <si>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</si>
  <si>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</si>
  <si>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</si>
  <si>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</si>
  <si>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</si>
  <si>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</si>
  <si>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</si>
  <si>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</si>
  <si>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</si>
  <si>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</si>
  <si>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</si>
  <si>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</si>
  <si>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</si>
  <si>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</si>
  <si>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</si>
  <si>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</si>
  <si>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</si>
  <si>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</si>
  <si>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</si>
  <si>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</si>
  <si>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</si>
  <si>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</si>
  <si>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</si>
  <si>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</si>
  <si>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</si>
  <si>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</si>
  <si>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</si>
  <si>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</si>
  <si>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</si>
  <si>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</si>
  <si>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</si>
  <si>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</si>
  <si>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</si>
  <si>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</si>
  <si>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</si>
  <si>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</si>
  <si>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</si>
  <si>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</si>
  <si>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</si>
  <si>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</si>
  <si>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</si>
  <si>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</si>
  <si>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</si>
  <si>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</si>
  <si>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</si>
  <si>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</si>
  <si>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</si>
  <si>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</si>
  <si>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</si>
  <si>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</si>
  <si>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</si>
  <si>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</si>
  <si>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</si>
  <si>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</si>
  <si>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</si>
  <si>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</si>
  <si>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</si>
  <si>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</si>
  <si>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</si>
  <si>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</si>
  <si>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</si>
  <si>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</si>
  <si>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</si>
  <si>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</si>
  <si>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</si>
  <si>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</si>
  <si>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</si>
  <si>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</si>
  <si>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</si>
  <si>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</si>
  <si>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</si>
  <si>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</si>
  <si>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</si>
  <si>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</si>
  <si>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</si>
  <si>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</si>
  <si>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</si>
  <si>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</si>
  <si>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</si>
  <si>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</si>
  <si>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</si>
  <si>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</si>
  <si>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</si>
  <si>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</si>
  <si>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</si>
  <si>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</si>
  <si>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</si>
  <si>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</si>
  <si>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</si>
  <si>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</si>
  <si>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</si>
  <si>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</si>
  <si>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</si>
  <si>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</si>
  <si>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</si>
  <si>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</si>
  <si>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</si>
  <si>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</si>
  <si>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</si>
  <si>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</si>
  <si>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</si>
  <si>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</si>
  <si>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</si>
  <si>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</si>
  <si>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</si>
  <si>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</si>
  <si>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</si>
  <si>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</si>
  <si>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</si>
  <si>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</si>
  <si>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</si>
  <si>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</si>
  <si>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</si>
  <si>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</si>
  <si>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</si>
  <si>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</si>
  <si>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</si>
  <si>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</si>
  <si>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</si>
  <si>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</si>
  <si>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</si>
  <si>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</si>
  <si>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</si>
  <si>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</si>
  <si>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</si>
  <si>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</si>
  <si>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</si>
  <si>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</si>
  <si>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</si>
  <si>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</si>
  <si>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</si>
  <si>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</si>
  <si>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</si>
  <si>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</si>
  <si>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</si>
  <si>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</si>
  <si>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</si>
  <si>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</si>
  <si>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</si>
  <si>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</si>
  <si>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</si>
  <si>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</si>
  <si>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</si>
  <si>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</si>
  <si>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</si>
  <si>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</si>
  <si>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</si>
  <si>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</si>
  <si>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</si>
  <si>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</si>
  <si>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</si>
  <si>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</si>
  <si>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</si>
  <si>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</si>
  <si>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</si>
  <si>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</si>
  <si>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</si>
  <si>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</si>
  <si>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</si>
  <si>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</si>
  <si>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</si>
  <si>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</si>
  <si>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</si>
  <si>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</si>
  <si>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</si>
  <si>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</si>
  <si>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</si>
  <si>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</si>
  <si>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</si>
  <si>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</si>
  <si>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</si>
  <si>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</si>
  <si>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</si>
  <si>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</si>
  <si>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</si>
  <si>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</si>
  <si>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</si>
  <si>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</si>
  <si>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</si>
  <si>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</si>
  <si>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</si>
  <si>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</si>
  <si>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</si>
  <si>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</si>
  <si>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</si>
  <si>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</si>
  <si>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</si>
  <si>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</si>
  <si>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</si>
  <si>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</si>
  <si>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</si>
  <si>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</si>
  <si>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</si>
  <si>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</si>
  <si>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</si>
  <si>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</si>
  <si>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</si>
  <si>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</si>
  <si>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</si>
  <si>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</si>
  <si>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</si>
  <si>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</si>
  <si>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</si>
  <si>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</si>
  <si>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</si>
  <si>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</si>
  <si>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</si>
  <si>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</si>
  <si>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</si>
  <si>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</si>
  <si>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</si>
  <si>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</si>
  <si>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</si>
  <si>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</si>
  <si>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</si>
  <si>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</si>
  <si>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</si>
  <si>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</si>
  <si>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</si>
  <si>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</si>
  <si>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</si>
  <si>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</si>
  <si>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</si>
  <si>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</si>
  <si>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</si>
  <si>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</si>
  <si>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</si>
  <si>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</si>
  <si>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</si>
  <si>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</si>
  <si>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</si>
  <si>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</si>
  <si>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</si>
  <si>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</si>
  <si>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</si>
  <si>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</si>
  <si>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</si>
  <si>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</si>
  <si>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</si>
  <si>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</si>
  <si>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</si>
  <si>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</si>
  <si>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</si>
  <si>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</si>
  <si>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</si>
  <si>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</si>
  <si>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</si>
  <si>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</si>
  <si>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</si>
  <si>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</si>
  <si>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</si>
  <si>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</si>
  <si>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</si>
  <si>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</si>
  <si>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</si>
  <si>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</si>
  <si>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</si>
  <si>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</si>
  <si>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</si>
  <si>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</si>
  <si>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</si>
  <si>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</si>
  <si>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</si>
  <si>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</si>
  <si>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</si>
  <si>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</si>
  <si>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</si>
  <si>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</si>
  <si>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</si>
  <si>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</si>
  <si>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</si>
  <si>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</si>
  <si>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</si>
  <si>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</si>
  <si>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</si>
  <si>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</si>
  <si>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</si>
  <si>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</si>
  <si>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</si>
  <si>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</si>
  <si>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</si>
  <si>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</si>
  <si>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</si>
  <si>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</si>
  <si>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</si>
  <si>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</si>
  <si>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</si>
  <si>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</si>
  <si>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</si>
  <si>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</si>
  <si>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</si>
  <si>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</si>
  <si>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</si>
  <si>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</si>
  <si>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</si>
  <si>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</si>
  <si>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</si>
  <si>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</si>
  <si>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</si>
  <si>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</si>
  <si>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</si>
  <si>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</si>
  <si>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</si>
  <si>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</si>
  <si>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</si>
  <si>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</si>
  <si>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</si>
  <si>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</si>
  <si>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</si>
  <si>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</si>
  <si>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</si>
  <si>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</si>
  <si>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</si>
  <si>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</si>
  <si>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</si>
  <si>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</si>
  <si>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</si>
  <si>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</si>
  <si>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</si>
  <si>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</si>
  <si>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</si>
  <si>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</si>
  <si>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</si>
  <si>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</si>
  <si>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</si>
  <si>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</si>
  <si>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</si>
  <si>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</si>
  <si>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</si>
  <si>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</si>
  <si>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</si>
  <si>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</si>
  <si>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</si>
  <si>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</si>
  <si>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</si>
  <si>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</si>
  <si>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</si>
  <si>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</si>
  <si>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</si>
  <si>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</si>
  <si>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</si>
  <si>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</si>
  <si>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</si>
  <si>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</si>
  <si>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</si>
  <si>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</si>
  <si>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</si>
  <si>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</si>
  <si>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</si>
  <si>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</si>
  <si>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</si>
  <si>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</si>
  <si>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</si>
  <si>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</si>
  <si>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</si>
  <si>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</si>
  <si>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</si>
  <si>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</si>
  <si>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</si>
  <si>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</si>
  <si>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</si>
  <si>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</si>
  <si>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</si>
  <si>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</si>
  <si>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</si>
  <si>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</si>
  <si>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</si>
  <si>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</si>
  <si>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</si>
  <si>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</si>
  <si>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</si>
  <si>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</si>
  <si>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</si>
  <si>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</si>
  <si>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</si>
  <si>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</si>
  <si>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</si>
  <si>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</si>
  <si>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</si>
  <si>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</si>
  <si>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</si>
  <si>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</si>
  <si>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</si>
  <si>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</si>
  <si>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</si>
  <si>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</si>
  <si>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</si>
  <si>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</si>
  <si>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</si>
  <si>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</si>
  <si>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</si>
  <si>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</si>
  <si>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</si>
  <si>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</si>
  <si>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</si>
  <si>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</si>
  <si>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</si>
  <si>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</si>
  <si>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</si>
  <si>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</si>
  <si>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</si>
  <si>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</si>
  <si>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</si>
  <si>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</si>
  <si>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</si>
  <si>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</si>
  <si>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</si>
  <si>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</si>
  <si>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</si>
  <si>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</si>
  <si>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</si>
  <si>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</si>
  <si>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</si>
  <si>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</si>
  <si>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</si>
  <si>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</si>
  <si>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</si>
  <si>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</si>
  <si>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</si>
  <si>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</si>
  <si>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</si>
  <si>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</si>
  <si>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</si>
  <si>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</si>
  <si>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</si>
  <si>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</si>
  <si>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</si>
  <si>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</si>
  <si>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</si>
  <si>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</si>
  <si>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</si>
  <si>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</si>
  <si>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</si>
  <si>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</si>
  <si>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</si>
  <si>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</si>
  <si>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</si>
  <si>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</si>
  <si>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</si>
  <si>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</si>
  <si>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</si>
  <si>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</si>
  <si>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</si>
  <si>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</si>
  <si>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</si>
  <si>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</si>
  <si>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</si>
  <si>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</si>
  <si>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</si>
  <si>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</si>
  <si>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</si>
  <si>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</si>
  <si>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</si>
  <si>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</si>
  <si>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</si>
  <si>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</si>
  <si>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</si>
  <si>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</si>
  <si>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</si>
  <si>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</si>
  <si>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</si>
  <si>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</si>
  <si>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</si>
  <si>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</si>
  <si>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</si>
  <si>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</si>
  <si>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</si>
  <si>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</si>
  <si>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</si>
  <si>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</si>
  <si>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</si>
  <si>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</si>
  <si>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</si>
  <si>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</si>
  <si>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</si>
  <si>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</si>
  <si>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</si>
  <si>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</si>
  <si>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</si>
  <si>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</si>
  <si>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</si>
  <si>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</si>
  <si>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</si>
  <si>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</si>
  <si>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</si>
  <si>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</si>
  <si>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</si>
  <si>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</si>
  <si>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</si>
  <si>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</si>
  <si>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</si>
  <si>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</si>
  <si>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</si>
  <si>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</si>
  <si>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</si>
  <si>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</si>
  <si>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</si>
  <si>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</si>
  <si>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</si>
  <si>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</si>
  <si>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</si>
  <si>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</si>
  <si>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</si>
  <si>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</si>
  <si>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</si>
  <si>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</si>
  <si>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</si>
  <si>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</si>
  <si>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</si>
  <si>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</si>
  <si>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</si>
  <si>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</si>
  <si>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</si>
  <si>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</si>
  <si>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</si>
  <si>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</si>
  <si>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</si>
  <si>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</si>
  <si>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</si>
  <si>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</si>
  <si>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</si>
  <si>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</si>
  <si>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</si>
  <si>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</si>
  <si>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</si>
  <si>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</si>
  <si>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</si>
  <si>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</si>
  <si>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</si>
  <si>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</si>
  <si>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</si>
  <si>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</si>
  <si>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</si>
  <si>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</si>
  <si>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</si>
  <si>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</si>
  <si>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</si>
  <si>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</si>
  <si>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</si>
  <si>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</si>
  <si>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</si>
  <si>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</si>
  <si>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</si>
  <si>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</si>
  <si>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</si>
  <si>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</si>
  <si>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</si>
  <si>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</si>
  <si>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</si>
  <si>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</si>
  <si>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</si>
  <si>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</si>
  <si>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</si>
  <si>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</si>
  <si>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</si>
  <si>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</si>
  <si>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</si>
  <si>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</si>
  <si>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</si>
  <si>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</si>
  <si>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</si>
  <si>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</si>
  <si>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</si>
  <si>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</si>
  <si>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</si>
  <si>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</si>
  <si>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</si>
  <si>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</si>
  <si>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</si>
  <si>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</si>
  <si>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</si>
  <si>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</si>
  <si>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</si>
  <si>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</si>
  <si>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</si>
  <si>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</si>
  <si>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</si>
  <si>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</si>
  <si>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</si>
  <si>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</si>
  <si>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</si>
  <si>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</si>
  <si>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</si>
  <si>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</si>
  <si>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</si>
  <si>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</si>
  <si>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</si>
  <si>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</si>
  <si>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</si>
  <si>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</si>
  <si>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</si>
  <si>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</si>
  <si>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</si>
  <si>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</si>
  <si>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</si>
  <si>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</si>
  <si>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</si>
  <si>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</si>
  <si>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</si>
  <si>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</si>
  <si>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</si>
  <si>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</si>
  <si>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</si>
  <si>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</si>
  <si>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</si>
  <si>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</si>
  <si>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</si>
  <si>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</si>
  <si>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</si>
  <si>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</si>
  <si>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</si>
  <si>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</si>
  <si>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</si>
  <si>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</si>
  <si>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</si>
  <si>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</si>
  <si>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</si>
  <si>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</si>
  <si>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</si>
  <si>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</si>
  <si>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</si>
  <si>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</si>
  <si>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</si>
  <si>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</si>
  <si>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</si>
  <si>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</si>
  <si>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</si>
  <si>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</si>
  <si>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</si>
  <si>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</si>
  <si>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</si>
  <si>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</si>
  <si>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</si>
  <si>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</si>
  <si>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</si>
  <si>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</si>
  <si>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</si>
  <si>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</si>
  <si>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</si>
  <si>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</si>
  <si>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</si>
  <si>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</si>
  <si>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</si>
  <si>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</si>
  <si>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</si>
  <si>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</si>
  <si>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</si>
  <si>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</si>
  <si>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</si>
  <si>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</si>
  <si>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</si>
  <si>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</si>
  <si>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</si>
  <si>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</si>
  <si>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</si>
  <si>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</si>
  <si>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</si>
  <si>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</si>
  <si>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</si>
  <si>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</si>
  <si>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</si>
  <si>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</si>
  <si>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</si>
  <si>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</si>
  <si>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</si>
  <si>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</si>
  <si>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</si>
  <si>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</si>
  <si>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</si>
  <si>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</si>
  <si>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</si>
  <si>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</si>
  <si>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</si>
  <si>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</si>
  <si>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</si>
  <si>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</si>
  <si>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</si>
  <si>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</si>
  <si>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</si>
  <si>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</si>
  <si>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</si>
  <si>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</si>
  <si>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</si>
  <si>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</si>
  <si>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</si>
  <si>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</si>
  <si>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</si>
  <si>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</si>
  <si>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</si>
  <si>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</si>
  <si>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</si>
  <si>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</si>
  <si>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</si>
  <si>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</si>
  <si>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</si>
  <si>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</si>
  <si>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</si>
  <si>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</si>
  <si>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</si>
  <si>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</si>
  <si>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</si>
  <si>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</si>
  <si>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</si>
  <si>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</si>
  <si>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</si>
  <si>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</si>
  <si>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</si>
  <si>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</si>
  <si>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</si>
  <si>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</si>
  <si>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</si>
  <si>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</si>
  <si>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</si>
  <si>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</si>
  <si>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</si>
  <si>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</si>
  <si>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</si>
  <si>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</si>
  <si>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</si>
  <si>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</si>
  <si>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</si>
  <si>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</si>
  <si>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</si>
  <si>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</si>
  <si>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</si>
  <si>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</si>
  <si>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</si>
  <si>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</si>
  <si>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</si>
  <si>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</si>
  <si>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</si>
  <si>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</si>
  <si>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</si>
  <si>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</si>
  <si>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</si>
  <si>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</si>
  <si>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</si>
  <si>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</si>
  <si>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</si>
  <si>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</si>
  <si>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</si>
  <si>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</si>
  <si>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</si>
  <si>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</si>
  <si>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</si>
  <si>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</si>
  <si>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</si>
  <si>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</si>
  <si>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</si>
  <si>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</si>
  <si>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</si>
  <si>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</si>
  <si>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</si>
  <si>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</si>
  <si>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</si>
  <si>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</si>
  <si>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</si>
  <si>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</si>
  <si>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</si>
  <si>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</si>
  <si>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</si>
  <si>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</si>
  <si>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</si>
  <si>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</si>
  <si>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</si>
  <si>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</si>
  <si>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</si>
  <si>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</si>
  <si>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</si>
  <si>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</si>
  <si>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</si>
  <si>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</si>
  <si>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</si>
  <si>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</si>
  <si>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</si>
  <si>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</si>
  <si>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</si>
  <si>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</si>
  <si>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</si>
  <si>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</si>
  <si>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</si>
  <si>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</si>
  <si>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</si>
  <si>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</si>
  <si>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</si>
  <si>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</si>
  <si>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</si>
  <si>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</si>
  <si>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</si>
  <si>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</si>
  <si>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</si>
  <si>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</si>
  <si>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</si>
  <si>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</si>
  <si>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</si>
  <si>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</si>
  <si>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</si>
  <si>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</si>
  <si>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</si>
  <si>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</si>
  <si>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</si>
  <si>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</si>
  <si>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</si>
  <si>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</si>
  <si>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</si>
  <si>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</si>
  <si>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</si>
  <si>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</si>
  <si>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</si>
  <si>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</si>
  <si>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</si>
  <si>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</si>
  <si>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</si>
  <si>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</si>
  <si>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</si>
  <si>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</si>
  <si>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</si>
  <si>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</si>
  <si>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</si>
  <si>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</si>
  <si>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</si>
  <si>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</si>
  <si>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</si>
  <si>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</si>
  <si>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</si>
  <si>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</si>
  <si>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</si>
  <si>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</si>
  <si>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</si>
  <si>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</si>
  <si>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</si>
  <si>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</si>
  <si>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</si>
  <si>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</si>
  <si>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</si>
  <si>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</si>
  <si>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</si>
  <si>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</si>
  <si>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</si>
  <si>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</si>
  <si>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</si>
  <si>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</si>
  <si>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</si>
  <si>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</si>
  <si>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</si>
  <si>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</si>
  <si>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</si>
  <si>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</si>
  <si>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</si>
  <si>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</si>
  <si>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</si>
  <si>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</si>
  <si>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</si>
  <si>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</si>
  <si>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</si>
  <si>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</si>
  <si>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</si>
  <si>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</si>
  <si>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</si>
  <si>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</si>
  <si>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</si>
  <si>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</si>
  <si>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</si>
  <si>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</si>
  <si>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</si>
  <si>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</si>
  <si>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</si>
  <si>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</si>
  <si>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</si>
  <si>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</si>
  <si>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</si>
  <si>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</si>
  <si>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</si>
  <si>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</si>
  <si>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</si>
  <si>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</si>
  <si>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</si>
  <si>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</si>
  <si>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</si>
  <si>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</si>
  <si>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</si>
  <si>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</si>
  <si>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</si>
  <si>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</si>
  <si>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</si>
  <si>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</si>
  <si>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</si>
  <si>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</si>
  <si>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</si>
  <si>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</si>
  <si>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</si>
  <si>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</si>
  <si>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</si>
  <si>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</si>
  <si>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</si>
  <si>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</si>
  <si>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</si>
  <si>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</si>
  <si>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</si>
  <si>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</si>
  <si>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</si>
  <si>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</si>
  <si>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</si>
  <si>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</si>
  <si>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</si>
  <si>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</si>
  <si>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</si>
  <si>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</si>
  <si>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</si>
  <si>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</si>
  <si>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</si>
  <si>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</si>
  <si>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</si>
  <si>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</si>
  <si>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</si>
  <si>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</si>
  <si>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</si>
  <si>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</si>
  <si>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</si>
  <si>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</si>
  <si>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</si>
  <si>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</si>
  <si>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</si>
  <si>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</si>
  <si>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</si>
  <si>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</si>
  <si>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</si>
  <si>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</si>
  <si>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</si>
  <si>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</si>
  <si>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</si>
  <si>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</si>
  <si>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</si>
  <si>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</si>
  <si>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</si>
  <si>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</si>
  <si>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</si>
  <si>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</si>
  <si>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</si>
  <si>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</si>
  <si>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</si>
  <si>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</si>
  <si>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</si>
  <si>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</si>
  <si>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</si>
  <si>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</si>
  <si>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</si>
  <si>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</si>
  <si>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</si>
  <si>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</si>
  <si>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</si>
  <si>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</si>
  <si>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</si>
  <si>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</si>
  <si>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</si>
  <si>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</si>
  <si>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</si>
  <si>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</si>
  <si>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</si>
  <si>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</si>
  <si>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</si>
  <si>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</si>
  <si>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</si>
  <si>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</si>
  <si>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</si>
  <si>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</si>
  <si>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</si>
  <si>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</si>
  <si>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</si>
  <si>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</si>
  <si>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</si>
  <si>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</si>
  <si>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</si>
  <si>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</si>
  <si>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</si>
  <si>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</si>
  <si>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</si>
  <si>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</si>
  <si>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</si>
  <si>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</si>
  <si>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</si>
  <si>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</si>
  <si>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</si>
  <si>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</si>
  <si>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</si>
  <si>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</si>
  <si>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</si>
  <si>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</si>
  <si>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</si>
  <si>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</si>
  <si>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</si>
  <si>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</si>
  <si>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</si>
  <si>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</si>
  <si>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</si>
  <si>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</si>
  <si>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</si>
  <si>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</si>
  <si>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</si>
  <si>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</si>
  <si>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</si>
  <si>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</si>
  <si>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</si>
  <si>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</si>
  <si>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</si>
  <si>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</si>
  <si>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</si>
  <si>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</si>
  <si>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</si>
  <si>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</si>
  <si>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</si>
  <si>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</si>
  <si>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</si>
  <si>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</si>
  <si>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</si>
  <si>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</si>
  <si>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</si>
  <si>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</si>
  <si>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</si>
  <si>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</si>
  <si>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</si>
  <si>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</si>
  <si>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</si>
  <si>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</si>
  <si>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</si>
  <si>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</si>
  <si>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</si>
  <si>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</si>
  <si>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</si>
  <si>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</si>
  <si>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</si>
  <si>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</si>
  <si>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</si>
  <si>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</si>
  <si>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</si>
  <si>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</si>
  <si>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</si>
  <si>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</si>
  <si>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</si>
  <si>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</si>
  <si>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</si>
  <si>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</si>
  <si>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</si>
  <si>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</si>
  <si>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</si>
  <si>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</si>
  <si>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</si>
  <si>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</si>
  <si>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</si>
  <si>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</si>
  <si>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</si>
  <si>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</si>
  <si>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</si>
  <si>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</si>
  <si>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</si>
  <si>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</si>
  <si>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</si>
  <si>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</si>
  <si>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</si>
  <si>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</si>
  <si>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</si>
  <si>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</si>
  <si>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</si>
  <si>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</si>
  <si>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</si>
  <si>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</si>
  <si>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</si>
  <si>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</si>
  <si>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</si>
  <si>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</si>
  <si>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</si>
  <si>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</si>
  <si>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</si>
  <si>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</si>
  <si>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</si>
  <si>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</si>
  <si>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</si>
  <si>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</si>
  <si>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</si>
  <si>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</si>
  <si>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</si>
  <si>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</si>
  <si>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</si>
  <si>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</si>
  <si>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</si>
  <si>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</si>
  <si>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</si>
  <si>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</si>
  <si>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</si>
  <si>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</si>
  <si>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</si>
  <si>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</si>
  <si>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</si>
  <si>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</si>
  <si>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</si>
  <si>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</si>
  <si>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</si>
  <si>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</si>
  <si>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</si>
  <si>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</si>
  <si>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</si>
  <si>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</si>
  <si>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</si>
  <si>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</si>
  <si>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</si>
  <si>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</si>
  <si>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</si>
  <si>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</si>
  <si>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</si>
  <si>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</si>
  <si>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</si>
  <si>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</si>
  <si>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</si>
  <si>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</si>
  <si>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</si>
  <si>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</si>
  <si>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</si>
  <si>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</si>
  <si>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</si>
  <si>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</si>
  <si>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</si>
  <si>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</si>
  <si>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</si>
  <si>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</si>
  <si>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</si>
  <si>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</si>
  <si>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</si>
  <si>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</si>
  <si>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</si>
  <si>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</si>
  <si>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</si>
  <si>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</si>
  <si>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</si>
  <si>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</si>
  <si>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</si>
  <si>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</si>
  <si>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</si>
  <si>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</si>
  <si>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</si>
  <si>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</si>
  <si>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</si>
  <si>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</si>
  <si>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</si>
  <si>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</si>
  <si>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</si>
  <si>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</si>
  <si>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</si>
  <si>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</si>
  <si>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</si>
  <si>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</si>
  <si>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</si>
  <si>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</si>
  <si>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</si>
  <si>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</si>
  <si>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</si>
  <si>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</si>
  <si>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</si>
  <si>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</si>
  <si>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</si>
  <si>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</si>
  <si>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</si>
  <si>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</si>
  <si>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</si>
  <si>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</si>
  <si>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</si>
  <si>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</si>
  <si>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</si>
  <si>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</si>
  <si>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</si>
  <si>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</si>
  <si>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</si>
  <si>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</si>
  <si>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</si>
  <si>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</si>
  <si>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</si>
  <si>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</si>
  <si>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</si>
  <si>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</si>
  <si>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</si>
  <si>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</si>
  <si>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</si>
  <si>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</si>
  <si>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</si>
  <si>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</si>
  <si>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</si>
  <si>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</si>
  <si>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</si>
  <si>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</si>
  <si>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</si>
  <si>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</si>
  <si>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</si>
  <si>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</si>
  <si>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</si>
  <si>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</si>
  <si>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</si>
  <si>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</si>
  <si>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</si>
  <si>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</si>
  <si>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</si>
  <si>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</si>
  <si>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</si>
  <si>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</si>
  <si>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</si>
  <si>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</si>
  <si>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</si>
  <si>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</si>
  <si>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</si>
  <si>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</si>
  <si>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</si>
  <si>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</si>
  <si>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</si>
  <si>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</si>
  <si>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</si>
  <si>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</si>
  <si>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</si>
  <si>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</si>
  <si>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</si>
  <si>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</si>
  <si>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</si>
  <si>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</si>
  <si>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</si>
  <si>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</si>
  <si>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</si>
  <si>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</si>
  <si>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</si>
  <si>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</si>
  <si>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</si>
  <si>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</si>
  <si>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</si>
  <si>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</si>
  <si>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</si>
  <si>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</si>
  <si>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</si>
  <si>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</si>
  <si>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</si>
  <si>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</si>
  <si>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</si>
  <si>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</si>
  <si>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</si>
  <si>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</si>
  <si>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</si>
  <si>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</si>
  <si>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</si>
  <si>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</si>
  <si>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</si>
  <si>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</si>
  <si>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</si>
  <si>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</si>
  <si>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</si>
  <si>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</si>
  <si>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</si>
  <si>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</si>
  <si>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</si>
  <si>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</si>
  <si>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</si>
  <si>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</si>
  <si>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</si>
  <si>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</si>
  <si>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</si>
  <si>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</si>
  <si>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</si>
  <si>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</si>
  <si>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</si>
  <si>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</si>
  <si>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</si>
  <si>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</si>
  <si>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</si>
  <si>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</si>
  <si>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</si>
  <si>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</si>
  <si>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</si>
  <si>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</si>
  <si>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</si>
  <si>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</si>
  <si>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</si>
  <si>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</si>
  <si>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</si>
  <si>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</si>
  <si>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</si>
  <si>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</si>
  <si>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</si>
  <si>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</si>
  <si>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</si>
  <si>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</si>
  <si>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</si>
  <si>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</si>
  <si>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</si>
  <si>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</si>
  <si>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</si>
  <si>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</si>
  <si>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</si>
  <si>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</si>
  <si>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</si>
  <si>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</si>
  <si>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</si>
  <si>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</si>
  <si>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</si>
  <si>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</si>
  <si>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</si>
  <si>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</si>
  <si>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</si>
  <si>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</si>
  <si>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</si>
  <si>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</si>
  <si>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</si>
  <si>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</si>
  <si>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</si>
  <si>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</si>
  <si>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</si>
  <si>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</si>
  <si>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</si>
  <si>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</si>
  <si>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</si>
  <si>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</si>
  <si>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</si>
  <si>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</si>
  <si>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</si>
  <si>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</si>
  <si>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</si>
  <si>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</si>
  <si>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</si>
  <si>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</si>
  <si>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</si>
  <si>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</si>
  <si>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</si>
  <si>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</si>
  <si>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</si>
  <si>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</si>
  <si>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</si>
  <si>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</si>
  <si>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</si>
  <si>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</si>
  <si>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</si>
  <si>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</si>
  <si>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</si>
  <si>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</si>
  <si>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</si>
  <si>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</si>
  <si>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</si>
  <si>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</si>
  <si>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</si>
  <si>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</si>
  <si>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</si>
  <si>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</si>
  <si>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</si>
  <si>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</si>
  <si>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</si>
  <si>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</si>
  <si>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</si>
  <si>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</si>
  <si>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</si>
  <si>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</si>
  <si>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</si>
  <si>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</si>
  <si>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</si>
  <si>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</si>
  <si>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</si>
  <si>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</si>
  <si>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</si>
  <si>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</si>
  <si>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</si>
  <si>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</si>
  <si>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</si>
  <si>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</si>
  <si>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</si>
  <si>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</si>
  <si>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</si>
  <si>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</si>
  <si>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</si>
  <si>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</si>
  <si>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</si>
  <si>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</si>
  <si>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</si>
  <si>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</si>
  <si>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</si>
  <si>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</si>
  <si>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</si>
  <si>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</si>
  <si>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</si>
  <si>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</si>
  <si>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</si>
  <si>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</si>
  <si>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</si>
  <si>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</si>
  <si>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</si>
  <si>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</si>
  <si>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</si>
  <si>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</si>
  <si>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</si>
  <si>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</si>
  <si>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</si>
  <si>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</si>
  <si>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</si>
  <si>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</si>
  <si>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</si>
  <si>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</si>
  <si>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</si>
  <si>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</si>
  <si>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</si>
  <si>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</si>
  <si>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</si>
  <si>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</si>
  <si>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</si>
  <si>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</si>
  <si>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</si>
  <si>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</si>
  <si>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</si>
  <si>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</si>
  <si>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</si>
  <si>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</si>
  <si>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</si>
  <si>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</si>
  <si>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</si>
  <si>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</si>
  <si>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</si>
  <si>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</si>
  <si>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</si>
  <si>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</si>
  <si>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</si>
  <si>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</si>
  <si>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</si>
  <si>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</si>
  <si>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</si>
  <si>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</si>
  <si>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</si>
  <si>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</si>
  <si>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</si>
  <si>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</si>
  <si>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</si>
  <si>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</si>
  <si>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</si>
  <si>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</si>
  <si>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</si>
  <si>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</si>
  <si>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</si>
  <si>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</si>
  <si>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</si>
  <si>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</si>
  <si>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</si>
  <si>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</si>
  <si>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</si>
  <si>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</si>
  <si>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</si>
  <si>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</si>
  <si>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</si>
  <si>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</si>
  <si>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</si>
  <si>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</si>
  <si>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</si>
  <si>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</si>
  <si>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</si>
  <si>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</si>
  <si>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</si>
  <si>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</si>
  <si>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</si>
  <si>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</si>
  <si>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</si>
  <si>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</si>
  <si>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</si>
  <si>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</si>
  <si>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</si>
  <si>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</si>
  <si>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</si>
  <si>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</si>
  <si>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</si>
  <si>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</si>
  <si>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</si>
  <si>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</si>
  <si>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</si>
  <si>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</si>
  <si>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</si>
  <si>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</si>
  <si>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</si>
  <si>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</si>
  <si>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</si>
  <si>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</si>
  <si>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</si>
  <si>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</si>
  <si>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</si>
  <si>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</si>
  <si>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</si>
  <si>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</si>
  <si>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</si>
  <si>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</si>
  <si>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</si>
  <si>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</si>
  <si>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</si>
  <si>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</si>
  <si>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</si>
  <si>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</si>
  <si>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</si>
  <si>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</si>
  <si>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</si>
  <si>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</si>
  <si>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</si>
  <si>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</si>
  <si>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</si>
  <si>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</si>
  <si>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</si>
  <si>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</si>
  <si>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</si>
  <si>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</si>
  <si>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</si>
  <si>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</si>
  <si>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</si>
  <si>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</si>
  <si>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</si>
  <si>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</si>
  <si>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</si>
  <si>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</si>
  <si>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</si>
  <si>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</si>
  <si>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</si>
  <si>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</si>
  <si>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</si>
  <si>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</si>
  <si>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</si>
  <si>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</si>
  <si>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</si>
  <si>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</si>
  <si>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</si>
  <si>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</si>
  <si>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</si>
  <si>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</si>
  <si>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</si>
  <si>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</si>
  <si>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</si>
  <si>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</si>
  <si>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</si>
  <si>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</si>
  <si>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</si>
  <si>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</si>
  <si>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</si>
  <si>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</si>
  <si>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</si>
  <si>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</si>
  <si>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</si>
  <si>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</si>
  <si>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</si>
  <si>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</si>
  <si>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</si>
  <si>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</si>
  <si>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</si>
  <si>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</si>
  <si>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</si>
  <si>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</si>
  <si>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</si>
  <si>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</si>
  <si>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</si>
  <si>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</si>
  <si>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</si>
  <si>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</si>
  <si>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</si>
  <si>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</si>
  <si>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</si>
  <si>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</si>
  <si>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</si>
  <si>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</si>
  <si>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</si>
  <si>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</si>
  <si>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</si>
  <si>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</si>
  <si>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</si>
  <si>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</si>
  <si>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</si>
  <si>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</si>
  <si>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</si>
  <si>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</si>
  <si>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</si>
  <si>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</si>
  <si>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</si>
  <si>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</si>
  <si>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</si>
  <si>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</si>
  <si>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</si>
  <si>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</si>
  <si>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</si>
  <si>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</si>
  <si>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</si>
  <si>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</si>
  <si>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</si>
  <si>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</si>
  <si>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</si>
  <si>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</si>
  <si>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</si>
  <si>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</si>
  <si>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</si>
  <si>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</si>
  <si>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</si>
  <si>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</si>
  <si>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</si>
  <si>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</si>
  <si>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</si>
  <si>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</si>
  <si>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</si>
  <si>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</si>
  <si>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</si>
  <si>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</si>
  <si>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</si>
  <si>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</si>
  <si>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</si>
  <si>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</si>
  <si>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</si>
  <si>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</si>
  <si>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</si>
  <si>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</si>
  <si>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</si>
  <si>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</si>
  <si>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</si>
  <si>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</si>
  <si>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</si>
  <si>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</si>
  <si>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</si>
  <si>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</si>
  <si>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</si>
  <si>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</si>
  <si>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</si>
  <si>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</si>
  <si>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</si>
  <si>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</si>
  <si>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</si>
  <si>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</si>
  <si>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</si>
  <si>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</si>
  <si>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</si>
  <si>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</si>
  <si>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</si>
  <si>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</si>
  <si>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</si>
  <si>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</si>
  <si>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</si>
  <si>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</si>
  <si>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</si>
  <si>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</si>
  <si>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</si>
  <si>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</si>
  <si>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</si>
  <si>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</si>
  <si>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</si>
  <si>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</si>
  <si>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</si>
  <si>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</si>
  <si>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</si>
  <si>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</si>
  <si>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</si>
  <si>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</si>
  <si>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</si>
  <si>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</si>
  <si>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</si>
  <si>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</si>
  <si>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</si>
  <si>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</si>
  <si>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</si>
  <si>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</si>
  <si>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</si>
  <si>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</si>
  <si>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</si>
  <si>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</si>
  <si>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</si>
  <si>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</si>
  <si>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</si>
  <si>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</si>
  <si>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</si>
  <si>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</si>
  <si>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</si>
  <si>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</si>
  <si>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</si>
  <si>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</si>
  <si>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</si>
  <si>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</si>
  <si>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</si>
  <si>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</si>
  <si>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</si>
  <si>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</si>
  <si>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</si>
  <si>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</si>
  <si>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</si>
  <si>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</si>
  <si>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</si>
  <si>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</si>
  <si>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</si>
  <si>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</si>
  <si>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</si>
  <si>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</si>
  <si>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</si>
  <si>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</si>
  <si>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</si>
  <si>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</si>
  <si>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</si>
  <si>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</si>
  <si>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</si>
  <si>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</si>
  <si>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</si>
  <si>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</si>
  <si>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</si>
  <si>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</si>
  <si>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</si>
  <si>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</si>
  <si>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</si>
  <si>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</si>
  <si>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</si>
  <si>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</si>
  <si>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</si>
  <si>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</si>
  <si>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</si>
  <si>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</si>
  <si>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</si>
  <si>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</si>
  <si>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</si>
  <si>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</si>
  <si>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</si>
  <si>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</si>
  <si>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</si>
  <si>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</si>
  <si>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</si>
  <si>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</si>
  <si>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</si>
  <si>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</si>
  <si>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</si>
  <si>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</si>
  <si>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</si>
  <si>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</si>
  <si>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</si>
  <si>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</si>
  <si>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</si>
  <si>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</si>
  <si>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</si>
  <si>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</si>
  <si>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</si>
  <si>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</si>
  <si>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</si>
  <si>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</si>
  <si>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</si>
  <si>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</si>
  <si>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</si>
  <si>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</si>
  <si>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</si>
  <si>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</si>
  <si>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</si>
  <si>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</si>
  <si>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</si>
  <si>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</si>
  <si>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</si>
  <si>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</si>
  <si>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</si>
  <si>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</si>
  <si>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</si>
  <si>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</si>
  <si>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</si>
  <si>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</si>
  <si>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</si>
  <si>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</si>
  <si>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</si>
  <si>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</si>
  <si>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</si>
  <si>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</si>
  <si>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</si>
  <si>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</si>
  <si>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</si>
  <si>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</si>
  <si>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</si>
  <si>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</si>
  <si>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</si>
  <si>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</si>
  <si>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</si>
  <si>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</si>
  <si>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</si>
  <si>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</si>
  <si>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</si>
  <si>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</si>
  <si>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</si>
  <si>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</si>
  <si>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</si>
  <si>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</si>
  <si>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</si>
  <si>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</si>
  <si>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</si>
  <si>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</si>
  <si>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</si>
  <si>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</si>
  <si>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</si>
  <si>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</si>
  <si>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</si>
  <si>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</si>
  <si>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</si>
  <si>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</si>
  <si>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</si>
  <si>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</si>
  <si>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</si>
  <si>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</si>
  <si>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</si>
  <si>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</si>
  <si>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</si>
  <si>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</si>
  <si>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</si>
  <si>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</si>
  <si>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</si>
  <si>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</si>
  <si>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</si>
  <si>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</si>
  <si>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</si>
  <si>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</si>
  <si>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</si>
  <si>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</si>
  <si>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</si>
  <si>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</si>
  <si>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</si>
  <si>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</si>
  <si>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</si>
  <si>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</si>
  <si>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</si>
  <si>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</si>
  <si>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</si>
  <si>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</si>
  <si>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</si>
  <si>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</si>
  <si>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</si>
  <si>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</si>
  <si>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</si>
  <si>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</si>
  <si>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</si>
  <si>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</si>
  <si>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</si>
  <si>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</si>
  <si>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</si>
  <si>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</si>
  <si>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</si>
  <si>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</si>
  <si>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</si>
  <si>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</si>
  <si>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</si>
  <si>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</si>
  <si>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</si>
  <si>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</si>
  <si>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</si>
  <si>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</si>
  <si>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</si>
  <si>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</si>
  <si>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</si>
  <si>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</si>
  <si>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</si>
  <si>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</si>
  <si>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</si>
  <si>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</si>
  <si>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</si>
  <si>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</si>
  <si>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</si>
  <si>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</si>
  <si>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</si>
  <si>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</si>
  <si>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</si>
  <si>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</si>
  <si>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</si>
  <si>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</si>
  <si>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</si>
  <si>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</si>
  <si>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</si>
  <si>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</si>
  <si>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</si>
  <si>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</si>
  <si>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</si>
  <si>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</si>
  <si>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</si>
  <si>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</si>
  <si>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</si>
  <si>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</si>
  <si>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</si>
  <si>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</si>
  <si>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</si>
  <si>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</si>
  <si>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</si>
  <si>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</si>
  <si>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</si>
  <si>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</si>
  <si>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</si>
  <si>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</si>
  <si>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</si>
  <si>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</si>
  <si>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</si>
  <si>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</si>
  <si>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</si>
  <si>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</si>
  <si>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</si>
  <si>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</si>
  <si>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</si>
  <si>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</si>
  <si>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</si>
  <si>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</si>
  <si>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</si>
  <si>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</si>
  <si>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</si>
  <si>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</si>
  <si>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</si>
  <si>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</si>
  <si>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</si>
  <si>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</si>
  <si>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</si>
  <si>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</si>
  <si>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</si>
  <si>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</si>
  <si>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</si>
  <si>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</si>
  <si>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</si>
  <si>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</si>
  <si>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</si>
  <si>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</si>
  <si>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</si>
  <si>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</si>
  <si>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</si>
  <si>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</si>
  <si>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</si>
  <si>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</si>
  <si>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</si>
  <si>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</si>
  <si>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</si>
  <si>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</si>
  <si>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</si>
  <si>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</si>
  <si>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</si>
  <si>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</si>
  <si>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</si>
  <si>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</si>
  <si>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</si>
  <si>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</si>
  <si>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</si>
  <si>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</si>
  <si>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</si>
  <si>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</si>
  <si>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</si>
  <si>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</si>
  <si>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</si>
  <si>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</si>
  <si>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</si>
  <si>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</si>
  <si>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</si>
  <si>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</si>
  <si>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</si>
  <si>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</si>
  <si>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</si>
  <si>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</si>
  <si>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</si>
  <si>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</si>
  <si>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</si>
  <si>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</si>
  <si>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</si>
  <si>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</si>
  <si>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</si>
  <si>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</si>
  <si>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</si>
  <si>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</si>
  <si>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</si>
  <si>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</si>
  <si>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</si>
  <si>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</si>
  <si>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</si>
  <si>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</si>
  <si>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</si>
  <si>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</si>
  <si>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</si>
  <si>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</si>
  <si>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</si>
  <si>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</si>
  <si>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</si>
  <si>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</si>
  <si>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</si>
  <si>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</si>
  <si>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</si>
  <si>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</si>
  <si>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</si>
  <si>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</si>
  <si>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</si>
  <si>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</si>
  <si>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</si>
  <si>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</si>
  <si>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</si>
  <si>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</si>
  <si>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</si>
  <si>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</si>
  <si>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</si>
  <si>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</si>
  <si>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</si>
  <si>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</si>
  <si>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</si>
  <si>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</si>
  <si>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</si>
  <si>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</si>
  <si>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</si>
  <si>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</si>
  <si>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</si>
  <si>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</si>
  <si>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</si>
  <si>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</si>
  <si>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</si>
  <si>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</si>
  <si>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</si>
  <si>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</si>
  <si>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</si>
  <si>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</si>
  <si>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</si>
  <si>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</si>
  <si>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</si>
  <si>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</si>
  <si>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</si>
  <si>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</si>
  <si>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</si>
  <si>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</si>
  <si>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</si>
  <si>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</si>
  <si>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</si>
  <si>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</si>
  <si>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</si>
  <si>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</si>
  <si>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</si>
  <si>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</si>
  <si>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</si>
  <si>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</si>
  <si>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</si>
  <si>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</si>
  <si>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</si>
  <si>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</si>
  <si>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</si>
  <si>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</si>
  <si>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</si>
  <si>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</si>
  <si>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</si>
  <si>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</si>
  <si>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</si>
  <si>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</si>
  <si>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</si>
  <si>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</si>
  <si>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</si>
  <si>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</si>
  <si>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</si>
  <si>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</si>
  <si>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</si>
  <si>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</si>
  <si>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</si>
  <si>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</si>
  <si>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</si>
  <si>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</si>
  <si>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</si>
  <si>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</si>
  <si>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</si>
  <si>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</si>
  <si>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</si>
  <si>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</si>
  <si>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</si>
  <si>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</si>
  <si>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</si>
  <si>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</si>
  <si>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</si>
  <si>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</si>
  <si>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</si>
  <si>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</si>
  <si>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</si>
  <si>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</si>
  <si>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</si>
  <si>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</si>
  <si>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</si>
  <si>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</si>
  <si>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</si>
  <si>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</si>
  <si>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</si>
  <si>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</si>
  <si>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</si>
  <si>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</si>
  <si>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</si>
  <si>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</si>
  <si>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</si>
  <si>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</si>
  <si>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</si>
  <si>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</si>
  <si>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</si>
  <si>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</si>
  <si>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</si>
  <si>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</si>
  <si>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</si>
  <si>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</si>
  <si>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</si>
  <si>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</si>
  <si>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</si>
  <si>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</si>
  <si>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</si>
  <si>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</si>
  <si>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</si>
  <si>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</si>
  <si>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</si>
  <si>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</si>
  <si>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</si>
  <si>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</si>
  <si>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</si>
  <si>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</si>
  <si>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</si>
  <si>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</si>
  <si>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</si>
  <si>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</si>
  <si>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</si>
  <si>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</si>
  <si>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</si>
  <si>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</si>
  <si>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</si>
  <si>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</si>
  <si>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</si>
  <si>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</si>
  <si>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</si>
  <si>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</si>
  <si>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</si>
  <si>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</si>
  <si>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</si>
  <si>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</si>
  <si>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</si>
  <si>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</si>
  <si>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</si>
  <si>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</si>
  <si>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</si>
  <si>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</si>
  <si>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</si>
  <si>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</si>
  <si>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</si>
  <si>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</si>
  <si>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</si>
  <si>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</si>
  <si>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</si>
  <si>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</si>
  <si>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</si>
  <si>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</si>
  <si>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</si>
  <si>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</si>
  <si>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</si>
  <si>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</si>
  <si>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</si>
  <si>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</si>
  <si>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</si>
  <si>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</si>
  <si>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</si>
  <si>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</si>
  <si>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</si>
  <si>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</si>
  <si>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</si>
  <si>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</si>
  <si>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</si>
  <si>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</si>
  <si>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</si>
  <si>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</si>
  <si>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</si>
  <si>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</si>
  <si>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</si>
  <si>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</si>
  <si>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</si>
  <si>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</si>
  <si>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</si>
  <si>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</si>
  <si>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</si>
  <si>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</si>
  <si>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</si>
  <si>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</si>
  <si>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</si>
  <si>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</si>
  <si>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</si>
  <si>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</si>
  <si>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</si>
  <si>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</si>
  <si>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</si>
  <si>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</si>
  <si>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</si>
  <si>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</si>
  <si>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</si>
  <si>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</si>
  <si>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</si>
  <si>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</si>
  <si>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</si>
  <si>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</si>
  <si>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</si>
  <si>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</si>
  <si>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</si>
  <si>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</si>
  <si>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</si>
  <si>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</si>
  <si>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</si>
  <si>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</si>
  <si>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</si>
  <si>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</si>
  <si>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</si>
  <si>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</si>
  <si>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</si>
  <si>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</si>
  <si>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</si>
  <si>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</si>
  <si>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</si>
  <si>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</si>
  <si>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</si>
  <si>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</si>
  <si>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</si>
  <si>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</si>
  <si>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</si>
  <si>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</si>
  <si>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</si>
  <si>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</si>
  <si>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</si>
  <si>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</si>
  <si>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</si>
  <si>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</si>
  <si>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</si>
  <si>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</si>
  <si>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</si>
  <si>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</si>
  <si>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</si>
  <si>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</si>
  <si>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</si>
  <si>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</si>
  <si>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</si>
  <si>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</si>
  <si>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</si>
  <si>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</si>
  <si>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</si>
  <si>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</si>
  <si>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</si>
  <si>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</si>
  <si>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</si>
  <si>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</si>
  <si>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</si>
  <si>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</si>
  <si>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</si>
  <si>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</si>
  <si>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</si>
  <si>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</si>
  <si>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</si>
  <si>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</si>
  <si>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</si>
  <si>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</si>
  <si>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</si>
  <si>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</si>
  <si>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</si>
  <si>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</si>
  <si>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</si>
  <si>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</si>
  <si>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</si>
  <si>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</si>
  <si>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</si>
  <si>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</si>
  <si>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</si>
  <si>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</si>
  <si>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</si>
  <si>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</si>
  <si>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</si>
  <si>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</si>
  <si>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</si>
  <si>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</si>
  <si>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</si>
  <si>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</si>
  <si>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</si>
  <si>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</si>
  <si>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</si>
  <si>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</si>
  <si>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</si>
  <si>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</si>
  <si>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</si>
  <si>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</si>
  <si>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</si>
  <si>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</si>
  <si>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</si>
  <si>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</si>
  <si>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</si>
  <si>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</si>
  <si>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</si>
  <si>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</si>
  <si>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</si>
  <si>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</si>
  <si>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</si>
  <si>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</si>
  <si>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</si>
  <si>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</si>
  <si>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</si>
  <si>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</si>
  <si>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</si>
  <si>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</si>
  <si>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</si>
  <si>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</si>
  <si>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</si>
  <si>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</si>
  <si>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</si>
  <si>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</si>
  <si>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</si>
  <si>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</si>
  <si>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</si>
  <si>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</si>
  <si>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</si>
  <si>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</si>
  <si>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</si>
  <si>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</si>
  <si>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</si>
  <si>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</si>
  <si>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</si>
  <si>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</si>
  <si>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</si>
  <si>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</si>
  <si>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</si>
  <si>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</si>
  <si>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</si>
  <si>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</si>
  <si>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</si>
  <si>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</si>
  <si>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</si>
  <si>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</si>
  <si>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</si>
  <si>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</si>
  <si>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</si>
  <si>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</si>
  <si>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</si>
  <si>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</si>
  <si>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</si>
  <si>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</si>
  <si>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</si>
  <si>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</si>
  <si>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</si>
  <si>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</si>
  <si>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</si>
  <si>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</si>
  <si>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</si>
  <si>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</si>
  <si>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</si>
  <si>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</si>
  <si>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</si>
  <si>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</si>
  <si>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</si>
  <si>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</si>
  <si>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</si>
  <si>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</si>
  <si>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</si>
  <si>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</si>
  <si>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</si>
  <si>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</si>
  <si>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</si>
  <si>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</si>
  <si>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</si>
  <si>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</si>
  <si>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</si>
  <si>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</si>
  <si>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</si>
  <si>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</si>
  <si>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</si>
  <si>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</si>
  <si>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</si>
  <si>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</si>
  <si>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</si>
  <si>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</si>
  <si>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</si>
  <si>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</si>
  <si>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</si>
  <si>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</si>
  <si>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</si>
  <si>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</si>
  <si>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</si>
  <si>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</si>
  <si>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</si>
  <si>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</si>
  <si>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</si>
  <si>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</si>
  <si>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</si>
  <si>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</si>
  <si>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</si>
  <si>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</si>
  <si>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</si>
  <si>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</si>
  <si>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</si>
  <si>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</si>
  <si>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</si>
  <si>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</si>
  <si>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</si>
  <si>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</si>
  <si>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</si>
  <si>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</si>
  <si>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</si>
  <si>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</si>
  <si>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</si>
  <si>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</si>
  <si>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</si>
  <si>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</si>
  <si>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</si>
  <si>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</si>
  <si>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</si>
  <si>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</si>
  <si>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</si>
  <si>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</si>
  <si>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</si>
  <si>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</si>
  <si>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</si>
  <si>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</si>
  <si>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</si>
  <si>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</si>
  <si>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</si>
  <si>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</si>
  <si>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</si>
  <si>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</si>
  <si>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</si>
  <si>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</si>
  <si>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</si>
  <si>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</si>
  <si>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</si>
  <si>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</si>
  <si>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</si>
  <si>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</si>
  <si>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</si>
  <si>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</si>
  <si>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</si>
  <si>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</si>
  <si>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</si>
  <si>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</si>
  <si>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</si>
  <si>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</si>
  <si>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</si>
  <si>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</si>
  <si>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</si>
  <si>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</si>
  <si>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</si>
  <si>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</si>
  <si>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</si>
  <si>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</si>
  <si>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</si>
  <si>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</si>
  <si>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</si>
  <si>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</si>
  <si>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</si>
  <si>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</si>
  <si>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</si>
  <si>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</si>
  <si>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</si>
  <si>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</si>
  <si>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</si>
  <si>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</si>
  <si>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</si>
  <si>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</si>
  <si>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</si>
  <si>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</si>
  <si>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</si>
  <si>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</si>
  <si>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</si>
  <si>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</si>
  <si>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</si>
  <si>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</si>
  <si>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</si>
  <si>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</si>
  <si>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</si>
  <si>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</si>
  <si>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</si>
  <si>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</si>
  <si>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</si>
  <si>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</si>
  <si>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</si>
  <si>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</si>
  <si>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</si>
  <si>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</si>
  <si>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</si>
  <si>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</si>
  <si>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</si>
  <si>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</si>
  <si>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</si>
  <si>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</si>
  <si>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</si>
  <si>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</si>
  <si>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</si>
  <si>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</si>
  <si>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</si>
  <si>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</si>
  <si>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</si>
  <si>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</si>
  <si>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</si>
  <si>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</si>
  <si>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</si>
  <si>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</si>
  <si>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</si>
  <si>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</si>
  <si>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</si>
  <si>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</si>
  <si>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</si>
  <si>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</si>
  <si>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</si>
  <si>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</si>
  <si>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</si>
  <si>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</si>
  <si>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</si>
  <si>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</si>
  <si>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</si>
  <si>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</si>
  <si>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</si>
  <si>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</si>
  <si>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</si>
  <si>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</si>
  <si>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</si>
  <si>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</si>
  <si>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</si>
  <si>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</si>
  <si>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</si>
  <si>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</si>
  <si>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</si>
  <si>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</si>
  <si>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</si>
  <si>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</si>
  <si>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</si>
  <si>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</si>
  <si>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</si>
  <si>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</si>
  <si>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</si>
  <si>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</si>
  <si>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</si>
  <si>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</si>
  <si>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</si>
  <si>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</si>
  <si>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</si>
  <si>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</si>
  <si>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</si>
  <si>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</si>
  <si>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</si>
  <si>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</si>
  <si>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</si>
  <si>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</si>
  <si>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</si>
  <si>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</si>
  <si>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</si>
  <si>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</si>
  <si>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</si>
  <si>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</si>
  <si>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</si>
  <si>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</si>
  <si>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</si>
  <si>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</si>
  <si>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</si>
  <si>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</si>
  <si>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</si>
  <si>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</si>
  <si>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</si>
  <si>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</si>
  <si>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</si>
  <si>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</si>
  <si>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</si>
  <si>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</si>
  <si>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</si>
  <si>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</si>
  <si>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</si>
  <si>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</si>
  <si>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</si>
  <si>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</si>
  <si>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</si>
  <si>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</si>
  <si>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</si>
  <si>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</si>
  <si>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</si>
  <si>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</si>
  <si>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</si>
  <si>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</si>
  <si>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</si>
  <si>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</si>
  <si>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</si>
  <si>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</si>
  <si>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</si>
  <si>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</si>
  <si>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</si>
  <si>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</si>
  <si>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</si>
  <si>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</si>
  <si>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</si>
  <si>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</si>
  <si>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</si>
  <si>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</si>
  <si>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</si>
  <si>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</si>
  <si>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</si>
  <si>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</si>
  <si>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</si>
  <si>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</si>
  <si>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</si>
  <si>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</si>
  <si>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</si>
  <si>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</si>
  <si>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</si>
  <si>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</si>
  <si>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</si>
  <si>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</si>
  <si>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</si>
  <si>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</si>
  <si>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</si>
  <si>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</si>
  <si>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</si>
  <si>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</si>
  <si>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</si>
  <si>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</si>
  <si>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</si>
  <si>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</si>
  <si>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</si>
  <si>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</si>
  <si>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</si>
  <si>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</si>
  <si>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</si>
  <si>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</si>
  <si>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</si>
  <si>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</si>
  <si>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</si>
  <si>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</si>
  <si>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</si>
  <si>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</si>
  <si>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</si>
  <si>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</si>
  <si>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</si>
  <si>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</si>
  <si>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</si>
  <si>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</si>
  <si>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</si>
  <si>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</si>
  <si>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</si>
  <si>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</si>
  <si>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</si>
  <si>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</si>
  <si>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</si>
  <si>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</si>
  <si>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</si>
  <si>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</si>
  <si>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</si>
  <si>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</si>
  <si>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</si>
  <si>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</si>
  <si>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</si>
  <si>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</si>
  <si>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</si>
  <si>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</si>
  <si>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</si>
  <si>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</si>
  <si>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</si>
  <si>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</si>
  <si>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</si>
  <si>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</si>
  <si>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</si>
  <si>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</si>
  <si>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</si>
  <si>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</si>
  <si>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</si>
  <si>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</si>
  <si>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</si>
  <si>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</si>
  <si>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</si>
  <si>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</si>
  <si>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</si>
  <si>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</si>
  <si>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</si>
  <si>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</si>
  <si>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</si>
  <si>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</si>
  <si>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</si>
  <si>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</si>
  <si>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</si>
  <si>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</si>
  <si>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</si>
  <si>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</si>
  <si>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</si>
  <si>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</si>
  <si>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</si>
  <si>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</si>
  <si>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</si>
  <si>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</si>
  <si>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</si>
  <si>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</si>
  <si>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</si>
  <si>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</si>
  <si>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</si>
  <si>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</si>
  <si>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</si>
  <si>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</si>
  <si>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</si>
  <si>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</si>
  <si>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</si>
  <si>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</si>
  <si>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</si>
  <si>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</si>
  <si>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</si>
  <si>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</si>
  <si>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</si>
  <si>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</si>
  <si>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</si>
  <si>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</si>
  <si>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</si>
  <si>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</si>
  <si>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</si>
  <si>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</si>
  <si>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</si>
  <si>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</si>
  <si>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</si>
  <si>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</si>
  <si>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</si>
  <si>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</si>
  <si>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</si>
  <si>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</si>
  <si>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</si>
  <si>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</si>
  <si>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</si>
  <si>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</si>
  <si>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</si>
  <si>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</si>
  <si>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</si>
  <si>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</si>
  <si>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</si>
  <si>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</si>
  <si>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</si>
  <si>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</si>
  <si>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</si>
  <si>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</si>
  <si>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</si>
  <si>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</si>
  <si>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</si>
  <si>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</si>
  <si>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</si>
  <si>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</si>
  <si>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</si>
  <si>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</si>
  <si>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</si>
  <si>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</si>
  <si>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</si>
  <si>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</si>
  <si>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</si>
  <si>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</si>
  <si>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</si>
  <si>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</si>
  <si>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</si>
  <si>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</si>
  <si>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</si>
  <si>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</si>
  <si>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</si>
  <si>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</si>
  <si>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</si>
  <si>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</si>
  <si>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</si>
  <si>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</si>
  <si>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</si>
  <si>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</si>
  <si>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</si>
  <si>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</si>
  <si>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</si>
  <si>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</si>
  <si>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</si>
  <si>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</si>
  <si>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</si>
  <si>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</si>
  <si>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</si>
  <si>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</si>
  <si>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</si>
  <si>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</si>
  <si>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</si>
  <si>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</si>
  <si>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</si>
  <si>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</si>
  <si>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</si>
  <si>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</si>
  <si>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</si>
  <si>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</si>
  <si>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</si>
  <si>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</si>
  <si>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</si>
  <si>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</si>
  <si>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</si>
  <si>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</si>
  <si>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</si>
  <si>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</si>
  <si>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</si>
  <si>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</si>
  <si>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</si>
  <si>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</si>
  <si>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</si>
  <si>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</si>
  <si>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</si>
  <si>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</si>
  <si>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</si>
  <si>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</si>
  <si>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</si>
  <si>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</si>
  <si>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</si>
  <si>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</si>
  <si>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</si>
  <si>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</si>
  <si>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</si>
  <si>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</si>
  <si>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</si>
  <si>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</si>
  <si>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</si>
  <si>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</si>
  <si>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</si>
  <si>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</si>
  <si>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</si>
  <si>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</si>
  <si>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</si>
  <si>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</si>
  <si>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</si>
  <si>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</si>
  <si>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</si>
  <si>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</si>
  <si>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</si>
  <si>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</si>
  <si>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</si>
  <si>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</si>
  <si>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</si>
  <si>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</si>
  <si>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</si>
  <si>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</si>
  <si>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</si>
  <si>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</si>
  <si>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</si>
  <si>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</si>
  <si>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</si>
  <si>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</si>
  <si>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</si>
  <si>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</si>
  <si>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</si>
  <si>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</si>
  <si>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</si>
  <si>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</si>
  <si>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</si>
  <si>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</si>
  <si>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</si>
  <si>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</si>
  <si>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</si>
  <si>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</si>
  <si>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</si>
  <si>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</si>
  <si>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</si>
  <si>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</si>
  <si>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</si>
  <si>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</si>
  <si>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</si>
  <si>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</si>
  <si>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</si>
  <si>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</si>
  <si>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</si>
  <si>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</si>
  <si>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</si>
  <si>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</si>
  <si>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</si>
  <si>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</si>
  <si>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</si>
  <si>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</si>
  <si>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</si>
  <si>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</si>
  <si>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</si>
  <si>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</si>
  <si>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</si>
  <si>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</si>
  <si>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</si>
  <si>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</si>
  <si>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</si>
  <si>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</si>
  <si>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</si>
  <si>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</si>
  <si>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</si>
  <si>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</si>
  <si>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</si>
  <si>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</si>
  <si>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</si>
  <si>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</si>
  <si>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</si>
  <si>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</si>
  <si>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</si>
  <si>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</si>
  <si>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</si>
  <si>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</si>
  <si>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</si>
  <si>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</si>
  <si>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</si>
  <si>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</si>
  <si>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</si>
  <si>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</si>
  <si>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</si>
  <si>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</si>
  <si>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</si>
  <si>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</si>
  <si>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</si>
  <si>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</si>
  <si>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</si>
  <si>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</si>
  <si>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</si>
  <si>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</si>
  <si>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</si>
  <si>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</si>
  <si>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</si>
  <si>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</si>
  <si>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</si>
  <si>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</si>
  <si>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</si>
  <si>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</si>
  <si>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</si>
  <si>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</si>
  <si>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</si>
  <si>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</si>
  <si>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</si>
  <si>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</si>
  <si>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</si>
  <si>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</si>
  <si>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</si>
  <si>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</si>
  <si>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</si>
  <si>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</si>
  <si>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</si>
  <si>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</si>
  <si>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</si>
  <si>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</si>
  <si>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</si>
  <si>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</si>
  <si>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</si>
  <si>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</si>
  <si>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</si>
  <si>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</si>
  <si>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</si>
  <si>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</si>
  <si>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</si>
  <si>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</si>
  <si>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</si>
  <si>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</si>
  <si>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</si>
  <si>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</si>
  <si>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</si>
  <si>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</si>
  <si>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</si>
  <si>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</si>
  <si>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</si>
  <si>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</si>
  <si>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</si>
  <si>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</si>
  <si>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</si>
  <si>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</si>
  <si>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</si>
  <si>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</si>
  <si>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</si>
  <si>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</si>
  <si>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</si>
  <si>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</si>
  <si>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</si>
  <si>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</si>
  <si>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</si>
  <si>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</si>
  <si>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</si>
  <si>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</si>
  <si>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</si>
  <si>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</si>
  <si>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</si>
  <si>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</si>
  <si>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</si>
  <si>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</si>
  <si>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</si>
  <si>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</si>
  <si>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</si>
  <si>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</si>
  <si>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</si>
  <si>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</si>
  <si>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</si>
  <si>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</si>
  <si>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</si>
  <si>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</si>
  <si>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</si>
  <si>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</si>
  <si>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</si>
  <si>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</si>
  <si>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</si>
  <si>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</si>
  <si>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</si>
  <si>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</si>
  <si>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</si>
  <si>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</si>
  <si>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</si>
  <si>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</si>
  <si>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</si>
  <si>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</si>
  <si>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</si>
  <si>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</si>
  <si>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</si>
  <si>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</si>
  <si>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</si>
  <si>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</si>
  <si>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</si>
  <si>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</si>
  <si>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</si>
  <si>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</si>
  <si>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</si>
  <si>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</si>
  <si>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</si>
  <si>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</si>
  <si>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</si>
  <si>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</si>
  <si>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</si>
  <si>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</si>
  <si>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</si>
  <si>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</si>
  <si>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</si>
  <si>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</si>
  <si>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</si>
  <si>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</si>
  <si>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</si>
  <si>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</si>
  <si>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</si>
  <si>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</si>
  <si>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</si>
  <si>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</si>
  <si>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</si>
  <si>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</si>
  <si>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</si>
  <si>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</si>
  <si>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</si>
  <si>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</si>
  <si>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</si>
  <si>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</si>
  <si>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</si>
  <si>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</si>
  <si>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</si>
  <si>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</si>
  <si>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</si>
  <si>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</si>
  <si>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</si>
  <si>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</si>
  <si>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</si>
  <si>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</si>
  <si>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</si>
  <si>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</si>
  <si>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</si>
  <si>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</si>
  <si>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</si>
  <si>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</si>
  <si>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</si>
  <si>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</si>
  <si>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</si>
  <si>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</si>
  <si>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</si>
  <si>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</si>
  <si>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</si>
  <si>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</si>
  <si>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</si>
  <si>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</si>
  <si>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</si>
  <si>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</si>
  <si>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</si>
  <si>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</si>
  <si>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</si>
  <si>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</si>
  <si>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</si>
  <si>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</si>
  <si>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</si>
  <si>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</si>
  <si>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</si>
  <si>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</si>
  <si>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</si>
  <si>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</si>
  <si>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</si>
  <si>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</si>
  <si>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</si>
  <si>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</si>
  <si>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</si>
  <si>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</si>
  <si>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</si>
  <si>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</si>
  <si>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</si>
  <si>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</si>
  <si>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</si>
  <si>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</si>
  <si>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</si>
  <si>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</si>
  <si>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</si>
  <si>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</si>
  <si>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</si>
  <si>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</si>
  <si>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</si>
  <si>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</si>
  <si>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</si>
  <si>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</si>
  <si>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</si>
  <si>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</si>
  <si>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</si>
  <si>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</si>
  <si>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</si>
  <si>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</si>
  <si>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</si>
  <si>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</si>
  <si>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</si>
  <si>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</si>
  <si>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</si>
  <si>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</si>
  <si>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</si>
  <si>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</si>
  <si>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</si>
  <si>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</si>
  <si>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</si>
  <si>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</si>
  <si>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</si>
  <si>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</si>
  <si>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</si>
  <si>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</si>
  <si>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</si>
  <si>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</si>
  <si>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</si>
  <si>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</si>
  <si>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</si>
  <si>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</si>
  <si>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</si>
  <si>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</si>
  <si>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</si>
  <si>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</si>
  <si>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</si>
  <si>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</si>
  <si>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</si>
  <si>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</si>
  <si>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</si>
  <si>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</si>
  <si>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</si>
  <si>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</si>
  <si>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</si>
  <si>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</si>
  <si>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</si>
  <si>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</si>
  <si>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</si>
  <si>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</si>
  <si>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</si>
  <si>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</si>
  <si>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</si>
  <si>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</si>
  <si>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</si>
  <si>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</si>
  <si>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</si>
  <si>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</si>
  <si>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</si>
  <si>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</si>
  <si>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</si>
  <si>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</si>
  <si>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</si>
  <si>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</si>
  <si>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</si>
  <si>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</si>
  <si>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</si>
  <si>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</si>
  <si>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</si>
  <si>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</si>
  <si>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</si>
  <si>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</si>
  <si>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</si>
  <si>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</si>
  <si>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</si>
  <si>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</si>
  <si>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</si>
  <si>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</si>
  <si>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</si>
  <si>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</si>
  <si>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</si>
  <si>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</si>
  <si>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</si>
  <si>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</si>
  <si>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</si>
  <si>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</si>
  <si>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</si>
  <si>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</si>
  <si>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</si>
  <si>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</si>
  <si>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</si>
  <si>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</si>
  <si>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</si>
  <si>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</si>
  <si>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</si>
  <si>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</si>
  <si>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</si>
  <si>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</si>
  <si>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</si>
  <si>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</si>
  <si>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</si>
  <si>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</si>
  <si>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</si>
  <si>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</si>
  <si>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</si>
  <si>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</si>
  <si>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</si>
  <si>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</si>
  <si>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</si>
  <si>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</si>
  <si>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</si>
  <si>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</si>
  <si>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</si>
  <si>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</si>
  <si>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</si>
  <si>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</si>
  <si>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</si>
  <si>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</si>
  <si>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</si>
  <si>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</si>
  <si>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</si>
  <si>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</si>
  <si>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</si>
  <si>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</si>
  <si>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</si>
  <si>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</si>
  <si>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</si>
  <si>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</si>
  <si>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</si>
  <si>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</si>
  <si>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</si>
  <si>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</si>
  <si>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</si>
  <si>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</si>
  <si>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</si>
  <si>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</si>
  <si>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</si>
  <si>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</si>
  <si>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</si>
  <si>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</si>
  <si>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</si>
  <si>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</si>
  <si>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</si>
  <si>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</si>
  <si>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</si>
  <si>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</si>
  <si>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</si>
  <si>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</si>
  <si>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</si>
  <si>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</si>
  <si>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</si>
  <si>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</si>
  <si>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</si>
  <si>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</si>
  <si>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</si>
  <si>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</si>
  <si>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</si>
  <si>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</si>
  <si>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</si>
  <si>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</si>
  <si>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</si>
  <si>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</si>
  <si>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</si>
  <si>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</si>
  <si>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</si>
  <si>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</si>
  <si>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</si>
  <si>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</si>
  <si>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</si>
  <si>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</si>
  <si>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</si>
  <si>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</si>
  <si>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</si>
  <si>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</si>
  <si>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</si>
  <si>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</si>
  <si>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</si>
  <si>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</si>
  <si>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</si>
  <si>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</si>
  <si>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</si>
  <si>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</si>
  <si>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</si>
  <si>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</si>
  <si>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</si>
  <si>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</si>
  <si>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</si>
  <si>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</si>
  <si>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</si>
  <si>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</si>
  <si>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</si>
  <si>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</si>
  <si>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</si>
  <si>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</si>
  <si>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</si>
  <si>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</si>
  <si>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</si>
  <si>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</si>
  <si>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</si>
  <si>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</si>
  <si>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</si>
  <si>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</si>
  <si>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</si>
  <si>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</si>
  <si>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</si>
  <si>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</si>
  <si>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</si>
  <si>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</si>
  <si>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</si>
  <si>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</si>
  <si>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</si>
  <si>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</si>
  <si>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</si>
  <si>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</si>
  <si>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</si>
  <si>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</si>
  <si>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</si>
  <si>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</si>
  <si>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</si>
  <si>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</si>
  <si>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</si>
  <si>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</si>
  <si>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</si>
  <si>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</si>
  <si>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</si>
  <si>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</si>
  <si>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</si>
  <si>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</si>
  <si>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</si>
  <si>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</si>
  <si>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</si>
  <si>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</si>
  <si>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</si>
  <si>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</si>
  <si>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</si>
  <si>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</si>
  <si>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</si>
  <si>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</si>
  <si>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</si>
  <si>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</si>
  <si>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</si>
  <si>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</si>
  <si>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</si>
  <si>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</si>
  <si>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</si>
  <si>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</si>
  <si>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</si>
  <si>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</si>
  <si>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</si>
  <si>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</si>
  <si>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</si>
  <si>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</si>
  <si>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</si>
  <si>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</si>
  <si>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</si>
  <si>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</si>
  <si>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</si>
  <si>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</si>
  <si>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</si>
  <si>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</si>
  <si>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</si>
  <si>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</si>
  <si>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</si>
  <si>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</si>
  <si>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</si>
  <si>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</si>
  <si>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</si>
  <si>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</si>
  <si>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</si>
  <si>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</si>
  <si>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</si>
  <si>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</si>
  <si>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</si>
  <si>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</si>
  <si>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</si>
  <si>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</si>
  <si>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</si>
  <si>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</si>
  <si>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</si>
  <si>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</si>
  <si>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</si>
  <si>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</si>
  <si>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</si>
  <si>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</si>
  <si>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</si>
  <si>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</si>
  <si>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</si>
  <si>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</si>
  <si>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</si>
  <si>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</si>
  <si>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</si>
  <si>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</si>
  <si>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</si>
  <si>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</si>
  <si>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</si>
  <si>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</si>
  <si>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</si>
  <si>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</si>
  <si>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</si>
  <si>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</si>
  <si>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</si>
  <si>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</si>
  <si>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</si>
  <si>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</si>
  <si>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</si>
  <si>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</si>
  <si>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</si>
  <si>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</si>
  <si>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</si>
  <si>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</si>
  <si>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</si>
  <si>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</si>
  <si>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</si>
  <si>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</si>
  <si>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</si>
  <si>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</si>
  <si>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</si>
  <si>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</si>
  <si>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</si>
  <si>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</si>
  <si>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</si>
  <si>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</si>
  <si>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</si>
  <si>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</si>
  <si>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</si>
  <si>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</si>
  <si>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</si>
  <si>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</si>
  <si>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</si>
  <si>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</si>
  <si>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</si>
  <si>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</si>
  <si>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</si>
  <si>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</si>
  <si>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</si>
  <si>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</si>
  <si>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</si>
  <si>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</si>
  <si>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</si>
  <si>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</si>
  <si>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</si>
  <si>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</si>
  <si>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</si>
  <si>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</si>
  <si>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</si>
  <si>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</si>
  <si>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</si>
  <si>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</si>
  <si>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</si>
  <si>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</si>
  <si>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</si>
  <si>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</si>
  <si>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</si>
  <si>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</si>
  <si>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</si>
  <si>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</si>
  <si>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</si>
  <si>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</si>
  <si>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</si>
  <si>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</si>
  <si>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</si>
  <si>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</si>
  <si>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</si>
  <si>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</si>
  <si>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</si>
  <si>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</si>
  <si>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</si>
  <si>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</si>
  <si>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</si>
  <si>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</si>
  <si>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</si>
  <si>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</si>
  <si>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</si>
  <si>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</si>
  <si>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</si>
  <si>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</si>
  <si>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</si>
  <si>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</si>
  <si>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</si>
  <si>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</si>
  <si>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</si>
  <si>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</si>
  <si>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</si>
  <si>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</si>
  <si>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</si>
  <si>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</si>
  <si>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</si>
  <si>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</si>
  <si>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</si>
  <si>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</si>
  <si>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</si>
  <si>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</si>
  <si>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</si>
  <si>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</si>
  <si>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</si>
  <si>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</si>
  <si>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</si>
  <si>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</si>
  <si>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</si>
  <si>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</si>
  <si>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</si>
  <si>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</si>
  <si>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</si>
  <si>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</si>
  <si>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</si>
  <si>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</si>
  <si>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</si>
  <si>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</si>
  <si>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</si>
  <si>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</si>
  <si>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</si>
  <si>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</si>
  <si>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</si>
  <si>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</si>
  <si>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</si>
  <si>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</si>
  <si>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</si>
  <si>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</si>
  <si>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</si>
  <si>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</si>
  <si>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</si>
  <si>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</si>
  <si>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</si>
  <si>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</si>
  <si>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</si>
  <si>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</si>
  <si>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</si>
  <si>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</si>
  <si>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</si>
  <si>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</si>
  <si>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</si>
  <si>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</si>
  <si>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</si>
  <si>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</si>
  <si>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</si>
  <si>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</si>
  <si>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</si>
  <si>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</si>
  <si>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</si>
  <si>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</si>
  <si>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</si>
  <si>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</si>
  <si>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</si>
  <si>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</si>
  <si>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</si>
  <si>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</si>
  <si>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</si>
  <si>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</si>
  <si>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</si>
  <si>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</si>
  <si>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</si>
  <si>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</si>
  <si>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</si>
  <si>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</si>
  <si>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</si>
  <si>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</si>
  <si>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</si>
  <si>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</si>
  <si>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</si>
  <si>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</si>
  <si>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</si>
  <si>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</si>
  <si>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</si>
  <si>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</si>
  <si>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</si>
  <si>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</si>
  <si>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</si>
  <si>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</si>
  <si>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</si>
  <si>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</si>
  <si>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</si>
  <si>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</si>
  <si>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</si>
  <si>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</si>
  <si>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</si>
  <si>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</si>
  <si>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</si>
  <si>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</si>
  <si>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</si>
  <si>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</si>
  <si>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</si>
  <si>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</si>
  <si>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</si>
  <si>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</si>
  <si>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</si>
  <si>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</si>
  <si>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</si>
  <si>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</si>
  <si>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</si>
  <si>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</si>
  <si>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</si>
  <si>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</si>
  <si>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</si>
  <si>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</si>
  <si>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</si>
  <si>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</si>
  <si>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</si>
  <si>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</si>
  <si>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</si>
  <si>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</si>
  <si>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</si>
  <si>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</si>
  <si>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</si>
  <si>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</si>
  <si>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</si>
  <si>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</si>
  <si>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</si>
  <si>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</si>
  <si>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</si>
  <si>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</si>
  <si>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</si>
  <si>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</si>
  <si>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</si>
  <si>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</si>
  <si>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</si>
  <si>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</si>
  <si>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</si>
  <si>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</si>
  <si>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</si>
  <si>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</si>
  <si>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</si>
  <si>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</si>
  <si>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</si>
  <si>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</si>
  <si>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</si>
  <si>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</si>
  <si>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</si>
  <si>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</si>
  <si>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</si>
  <si>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</si>
  <si>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</si>
  <si>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</si>
  <si>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</si>
  <si>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</si>
  <si>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</si>
  <si>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</si>
  <si>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</si>
  <si>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</si>
  <si>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</si>
  <si>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</si>
  <si>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</si>
  <si>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</si>
  <si>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</si>
  <si>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</si>
  <si>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</si>
  <si>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</si>
  <si>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</si>
  <si>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</si>
  <si>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</si>
  <si>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</si>
  <si>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</si>
  <si>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</si>
  <si>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</si>
  <si>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</si>
  <si>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</si>
  <si>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</si>
  <si>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</si>
  <si>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</si>
  <si>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</si>
  <si>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</si>
  <si>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</si>
  <si>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</si>
  <si>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</si>
  <si>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</si>
  <si>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</si>
  <si>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</si>
  <si>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</si>
  <si>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</si>
  <si>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</si>
  <si>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</si>
  <si>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</si>
  <si>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</si>
  <si>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</si>
  <si>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</si>
  <si>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</si>
  <si>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</si>
  <si>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</si>
  <si>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</si>
  <si>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</si>
  <si>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</si>
  <si>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</si>
  <si>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</si>
  <si>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</si>
  <si>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</si>
  <si>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</si>
  <si>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</si>
  <si>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</si>
  <si>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</si>
  <si>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</si>
  <si>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</si>
  <si>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</si>
  <si>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</si>
  <si>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</si>
  <si>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</si>
  <si>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</si>
  <si>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</si>
  <si>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</si>
  <si>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</si>
  <si>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</si>
  <si>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</si>
  <si>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</si>
  <si>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</si>
  <si>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</si>
  <si>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</si>
  <si>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</si>
  <si>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</si>
  <si>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</si>
  <si>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</si>
  <si>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</si>
  <si>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</si>
  <si>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</si>
  <si>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</si>
  <si>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</si>
  <si>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</si>
  <si>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</si>
  <si>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</si>
  <si>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</si>
  <si>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</si>
  <si>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</si>
  <si>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</si>
  <si>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</si>
  <si>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</si>
  <si>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</si>
  <si>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</si>
  <si>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</si>
  <si>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</si>
  <si>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</si>
  <si>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</si>
  <si>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</si>
  <si>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</si>
  <si>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</si>
  <si>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</si>
  <si>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</si>
  <si>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</si>
  <si>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</si>
  <si>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</si>
  <si>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</si>
  <si>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</si>
  <si>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</si>
  <si>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</si>
  <si>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</si>
  <si>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</si>
  <si>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</si>
  <si>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</si>
  <si>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</si>
  <si>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</si>
  <si>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</si>
  <si>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</si>
  <si>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</si>
  <si>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</si>
  <si>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</si>
  <si>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</si>
  <si>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</si>
  <si>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</si>
  <si>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</si>
  <si>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</si>
  <si>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</si>
  <si>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</si>
  <si>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</si>
  <si>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</si>
  <si>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</si>
  <si>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</si>
  <si>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</si>
  <si>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</si>
  <si>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</si>
  <si>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</si>
  <si>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</si>
  <si>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</si>
  <si>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</si>
  <si>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</si>
  <si>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</si>
  <si>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</si>
  <si>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</si>
  <si>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</si>
  <si>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</si>
  <si>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</si>
  <si>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</si>
  <si>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</si>
  <si>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</si>
  <si>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</si>
  <si>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</si>
  <si>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</si>
  <si>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</si>
  <si>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</si>
  <si>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</si>
  <si>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</si>
  <si>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</si>
  <si>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</si>
  <si>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</si>
  <si>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</si>
  <si>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</si>
  <si>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</si>
  <si>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</si>
  <si>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</si>
  <si>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</si>
  <si>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</si>
  <si>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</si>
  <si>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</si>
  <si>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</si>
  <si>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</si>
  <si>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</si>
  <si>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</si>
  <si>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</si>
  <si>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</si>
  <si>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</si>
  <si>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</si>
  <si>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</si>
  <si>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</si>
  <si>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</si>
  <si>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</si>
  <si>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</si>
  <si>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</si>
  <si>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</si>
  <si>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</si>
  <si>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</si>
  <si>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</si>
  <si>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</si>
  <si>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</si>
  <si>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</si>
  <si>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</si>
  <si>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</si>
  <si>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</si>
  <si>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</si>
  <si>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</si>
  <si>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</si>
  <si>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</si>
  <si>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</si>
  <si>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</si>
  <si>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</si>
  <si>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</si>
  <si>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</si>
  <si>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</si>
  <si>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</si>
  <si>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</si>
  <si>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</si>
  <si>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</si>
  <si>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</si>
  <si>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</si>
  <si>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</si>
  <si>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</si>
  <si>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</si>
  <si>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</si>
  <si>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</si>
  <si>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</si>
  <si>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</si>
  <si>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</si>
  <si>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</si>
  <si>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</si>
  <si>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</si>
  <si>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</si>
  <si>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</si>
  <si>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</si>
  <si>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</si>
  <si>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</si>
  <si>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</si>
  <si>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</si>
  <si>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</si>
  <si>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</si>
  <si>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</si>
  <si>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</si>
  <si>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</si>
  <si>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</si>
  <si>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</si>
  <si>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</si>
  <si>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</si>
  <si>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</si>
  <si>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</si>
  <si>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</si>
  <si>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</si>
  <si>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</si>
  <si>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</si>
  <si>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</si>
  <si>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</si>
  <si>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</si>
  <si>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</si>
  <si>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</si>
  <si>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</si>
  <si>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</si>
  <si>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</si>
  <si>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</si>
  <si>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</si>
  <si>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</si>
  <si>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</si>
  <si>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</si>
  <si>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</si>
  <si>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</si>
  <si>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</si>
  <si>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</si>
  <si>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</si>
  <si>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</si>
  <si>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</si>
  <si>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</si>
  <si>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</si>
  <si>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</si>
  <si>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</si>
  <si>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</si>
  <si>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</si>
  <si>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</si>
  <si>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</si>
  <si>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</si>
  <si>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</si>
  <si>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</si>
  <si>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</si>
  <si>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</si>
  <si>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</si>
  <si>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</si>
  <si>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</si>
  <si>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</si>
  <si>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</si>
  <si>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</si>
  <si>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</si>
  <si>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</si>
  <si>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</si>
  <si>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</si>
  <si>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</si>
  <si>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</si>
  <si>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</si>
  <si>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</si>
  <si>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</si>
  <si>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</si>
  <si>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</si>
  <si>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</si>
  <si>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</si>
  <si>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</si>
  <si>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</si>
  <si>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</si>
  <si>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</si>
  <si>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</si>
  <si>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</si>
  <si>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</si>
  <si>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</si>
  <si>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</si>
  <si>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</si>
  <si>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</si>
  <si>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</si>
  <si>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</si>
  <si>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</si>
  <si>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</si>
  <si>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</si>
  <si>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</si>
  <si>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</si>
  <si>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</si>
  <si>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</si>
  <si>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</si>
  <si>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</si>
  <si>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</si>
  <si>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</si>
  <si>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</si>
  <si>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</si>
  <si>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</si>
  <si>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</si>
  <si>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</si>
  <si>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</si>
  <si>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</si>
  <si>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</si>
  <si>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</si>
  <si>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</si>
  <si>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</si>
  <si>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</si>
  <si>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</si>
  <si>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</si>
  <si>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</si>
  <si>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</si>
  <si>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</si>
  <si>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</si>
  <si>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</si>
  <si>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</si>
  <si>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</si>
  <si>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</si>
  <si>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</si>
  <si>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</si>
  <si>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</si>
  <si>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</si>
  <si>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</si>
  <si>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</si>
  <si>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</si>
  <si>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</si>
  <si>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</si>
  <si>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</si>
  <si>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</si>
  <si>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</si>
  <si>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</si>
  <si>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</si>
  <si>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</si>
  <si>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</si>
  <si>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</si>
  <si>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</si>
  <si>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</si>
  <si>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</si>
  <si>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</si>
  <si>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</si>
  <si>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</si>
  <si>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</si>
  <si>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</si>
  <si>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</si>
  <si>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</si>
  <si>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</si>
  <si>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</si>
  <si>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</si>
  <si>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</si>
  <si>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</si>
  <si>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</si>
  <si>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</si>
  <si>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</si>
  <si>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</si>
  <si>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</si>
  <si>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</si>
  <si>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</si>
  <si>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</si>
  <si>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</si>
  <si>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</si>
  <si>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</si>
  <si>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</si>
  <si>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</si>
  <si>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</si>
  <si>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</si>
  <si>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</si>
  <si>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</si>
  <si>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</si>
  <si>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</si>
  <si>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</si>
  <si>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</si>
  <si>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</si>
  <si>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</si>
  <si>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</si>
  <si>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</si>
  <si>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</si>
  <si>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</si>
  <si>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</si>
  <si>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</si>
  <si>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</si>
  <si>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</si>
  <si>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</si>
  <si>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</si>
  <si>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</si>
  <si>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</si>
  <si>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</si>
  <si>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</si>
  <si>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</si>
  <si>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</si>
  <si>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</si>
  <si>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</si>
  <si>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</si>
  <si>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</si>
  <si>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</si>
  <si>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</si>
  <si>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</si>
  <si>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</si>
  <si>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</si>
  <si>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</si>
  <si>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</si>
  <si>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</si>
  <si>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</si>
  <si>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</si>
  <si>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</si>
  <si>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</si>
  <si>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</si>
  <si>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</si>
  <si>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</si>
  <si>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</si>
  <si>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</si>
  <si>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</si>
  <si>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</si>
  <si>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</si>
  <si>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</si>
  <si>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</si>
  <si>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</si>
  <si>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</si>
  <si>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</si>
  <si>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</si>
  <si>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</si>
  <si>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</si>
  <si>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</si>
  <si>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</si>
  <si>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</si>
  <si>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</si>
  <si>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</si>
  <si>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</si>
  <si>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</si>
  <si>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</si>
  <si>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</si>
  <si>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</si>
  <si>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</si>
  <si>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</si>
  <si>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</si>
  <si>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</si>
  <si>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</si>
  <si>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</si>
  <si>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</si>
  <si>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</si>
  <si>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</si>
  <si>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</si>
  <si>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</si>
  <si>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</si>
  <si>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</si>
  <si>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</si>
  <si>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</si>
  <si>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</si>
  <si>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</si>
  <si>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</si>
  <si>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</si>
  <si>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</si>
  <si>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</si>
  <si>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</si>
  <si>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</si>
  <si>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</si>
  <si>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</si>
  <si>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</si>
  <si>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</si>
  <si>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</si>
  <si>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</si>
  <si>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</si>
  <si>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</si>
  <si>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</si>
  <si>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</si>
  <si>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</si>
  <si>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</si>
  <si>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</si>
  <si>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</si>
  <si>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</si>
  <si>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</si>
  <si>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</si>
  <si>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</si>
  <si>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</si>
  <si>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</si>
  <si>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</si>
  <si>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</si>
  <si>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</si>
  <si>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</si>
  <si>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</si>
  <si>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</si>
  <si>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</si>
  <si>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</si>
  <si>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</si>
  <si>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</si>
  <si>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</si>
  <si>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</si>
  <si>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</si>
  <si>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</si>
  <si>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</si>
  <si>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</si>
  <si>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</si>
  <si>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</si>
  <si>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</si>
  <si>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</si>
  <si>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</si>
  <si>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</si>
  <si>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</si>
  <si>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</si>
  <si>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</si>
  <si>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</si>
  <si>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</si>
  <si>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</si>
  <si>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</si>
  <si>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</si>
  <si>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</si>
  <si>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</si>
  <si>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</si>
  <si>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</si>
  <si>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</si>
  <si>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</si>
  <si>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</si>
  <si>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</si>
  <si>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</si>
  <si>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</si>
  <si>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</si>
  <si>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</si>
  <si>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</si>
  <si>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</si>
  <si>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</si>
  <si>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</si>
  <si>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</si>
  <si>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</si>
  <si>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</si>
  <si>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</si>
  <si>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</si>
  <si>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</si>
  <si>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</si>
  <si>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</si>
  <si>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</si>
  <si>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</si>
  <si>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</si>
  <si>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</si>
  <si>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</si>
  <si>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</si>
  <si>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</si>
  <si>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</si>
  <si>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</si>
  <si>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</si>
  <si>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</si>
  <si>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</si>
  <si>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</si>
  <si>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</si>
  <si>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</si>
  <si>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</si>
  <si>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</si>
  <si>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</si>
  <si>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</si>
  <si>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</si>
  <si>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</si>
  <si>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</si>
  <si>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</si>
  <si>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</si>
  <si>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</si>
  <si>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</si>
  <si>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</si>
  <si>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</si>
  <si>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</si>
  <si>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</si>
  <si>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</si>
  <si>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</si>
  <si>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</si>
  <si>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</si>
  <si>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</si>
  <si>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</si>
  <si>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</si>
  <si>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</si>
  <si>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</si>
  <si>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</si>
  <si>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</si>
  <si>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</si>
  <si>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</si>
  <si>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</si>
  <si>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</si>
  <si>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</si>
  <si>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</si>
  <si>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</si>
  <si>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</si>
  <si>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</si>
  <si>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</si>
  <si>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</si>
  <si>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</si>
  <si>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</si>
  <si>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</si>
  <si>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</si>
  <si>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</si>
  <si>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</si>
  <si>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</si>
  <si>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</si>
  <si>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</si>
  <si>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</si>
  <si>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</si>
  <si>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</si>
  <si>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</si>
  <si>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</si>
  <si>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</si>
  <si>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</si>
  <si>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</si>
  <si>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</si>
  <si>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</si>
  <si>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</si>
  <si>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</si>
  <si>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</si>
  <si>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</si>
  <si>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</si>
  <si>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</si>
  <si>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</si>
  <si>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</si>
  <si>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</si>
  <si>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</si>
  <si>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</si>
  <si>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</si>
  <si>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</si>
  <si>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</si>
  <si>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</si>
  <si>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</si>
  <si>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</si>
  <si>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</si>
  <si>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</si>
  <si>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</si>
  <si>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</si>
  <si>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</si>
  <si>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</si>
  <si>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</si>
  <si>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</si>
  <si>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</si>
  <si>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</si>
  <si>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</si>
  <si>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</si>
  <si>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</si>
  <si>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</si>
  <si>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</si>
  <si>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</si>
  <si>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</si>
  <si>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</si>
  <si>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</si>
  <si>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</si>
  <si>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</si>
  <si>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</si>
  <si>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</si>
  <si>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</si>
  <si>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</si>
  <si>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</si>
  <si>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</si>
  <si>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</si>
  <si>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</si>
  <si>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</si>
  <si>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</si>
  <si>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</si>
  <si>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</si>
  <si>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</si>
  <si>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</si>
  <si>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</si>
  <si>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</si>
  <si>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</si>
  <si>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</si>
  <si>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</si>
  <si>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</si>
  <si>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</si>
  <si>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</si>
  <si>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</si>
  <si>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</si>
  <si>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</si>
  <si>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</si>
  <si>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</si>
  <si>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</si>
  <si>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</si>
  <si>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</si>
  <si>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</si>
  <si>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</si>
  <si>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</si>
  <si>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</si>
  <si>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</si>
  <si>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</si>
  <si>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</si>
  <si>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</si>
  <si>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</si>
  <si>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</si>
  <si>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</si>
  <si>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</si>
  <si>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</si>
  <si>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</si>
  <si>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</si>
  <si>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</si>
  <si>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</si>
  <si>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</si>
  <si>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</si>
  <si>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</si>
  <si>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</si>
  <si>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</si>
  <si>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</si>
  <si>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</si>
  <si>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</si>
  <si>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</si>
  <si>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</si>
  <si>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</si>
  <si>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</si>
  <si>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</si>
  <si>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</si>
  <si>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</si>
  <si>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</si>
  <si>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</si>
  <si>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</si>
  <si>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</si>
  <si>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</si>
  <si>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</si>
  <si>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</si>
  <si>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</si>
  <si>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</si>
  <si>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</si>
  <si>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</si>
  <si>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</si>
  <si>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</si>
  <si>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</si>
  <si>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</si>
  <si>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</si>
  <si>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</si>
  <si>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</si>
  <si>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</si>
  <si>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</si>
  <si>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</si>
  <si>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</si>
  <si>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</si>
  <si>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</si>
  <si>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</si>
  <si>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</si>
  <si>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</si>
  <si>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</si>
  <si>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</si>
  <si>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</si>
  <si>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</si>
  <si>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</si>
  <si>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</si>
  <si>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</si>
  <si>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</si>
  <si>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</si>
  <si>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</si>
  <si>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</si>
  <si>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</si>
  <si>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</si>
  <si>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</si>
  <si>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</si>
  <si>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</si>
  <si>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</si>
  <si>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</si>
  <si>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</si>
  <si>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</si>
  <si>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</si>
  <si>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</si>
  <si>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</si>
  <si>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</si>
  <si>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</si>
  <si>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</si>
  <si>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</si>
  <si>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</si>
  <si>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</si>
  <si>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</si>
  <si>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</si>
  <si>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</si>
  <si>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</si>
  <si>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</si>
  <si>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</si>
  <si>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</si>
  <si>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</si>
  <si>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</si>
  <si>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</si>
  <si>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</si>
  <si>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</si>
  <si>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</si>
  <si>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</si>
  <si>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</si>
  <si>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</si>
  <si>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</si>
  <si>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</si>
  <si>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</si>
  <si>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</si>
  <si>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</si>
  <si>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</si>
  <si>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</si>
  <si>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</si>
  <si>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</si>
  <si>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</si>
  <si>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</si>
  <si>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</si>
  <si>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</si>
  <si>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</si>
  <si>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</si>
  <si>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</si>
  <si>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</si>
  <si>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</si>
  <si>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</si>
  <si>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</si>
  <si>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</si>
  <si>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</si>
  <si>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</si>
  <si>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</si>
  <si>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</si>
  <si>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</si>
  <si>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</si>
  <si>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</si>
  <si>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</si>
  <si>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</si>
  <si>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</si>
  <si>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</si>
  <si>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</si>
  <si>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</si>
  <si>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</si>
  <si>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</si>
  <si>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</si>
  <si>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</si>
  <si>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</si>
  <si>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</si>
  <si>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</si>
  <si>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</si>
  <si>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</si>
  <si>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</si>
  <si>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</si>
  <si>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</si>
  <si>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</si>
  <si>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</si>
  <si>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</si>
  <si>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</si>
  <si>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</si>
  <si>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</si>
  <si>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</si>
  <si>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</si>
  <si>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</si>
  <si>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</si>
  <si>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</si>
  <si>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</si>
  <si>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</si>
  <si>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</si>
  <si>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</si>
  <si>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</si>
  <si>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</si>
  <si>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</si>
  <si>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</si>
  <si>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</si>
  <si>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</si>
  <si>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</si>
  <si>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</si>
  <si>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</si>
  <si>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</si>
  <si>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</si>
  <si>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</si>
  <si>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</si>
  <si>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</si>
  <si>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</si>
  <si>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</si>
  <si>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</si>
  <si>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</si>
  <si>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</si>
  <si>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</si>
  <si>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</si>
  <si>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</si>
  <si>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</si>
  <si>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</si>
  <si>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</si>
  <si>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</si>
  <si>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</si>
  <si>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</si>
  <si>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</si>
  <si>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</si>
  <si>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</si>
  <si>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</si>
  <si>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</si>
  <si>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</si>
  <si>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</si>
  <si>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</si>
  <si>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</si>
  <si>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</si>
  <si>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</si>
  <si>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</si>
  <si>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</si>
  <si>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</si>
  <si>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</si>
  <si>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</si>
  <si>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</si>
  <si>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</si>
  <si>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</si>
  <si>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</si>
  <si>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</si>
  <si>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</si>
  <si>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</si>
  <si>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</si>
  <si>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</si>
  <si>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</si>
  <si>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</si>
  <si>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</si>
  <si>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</si>
  <si>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</si>
  <si>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</si>
  <si>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</si>
  <si>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</si>
  <si>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</si>
  <si>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</si>
  <si>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</si>
  <si>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</si>
  <si>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</si>
  <si>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</si>
  <si>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</si>
  <si>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</si>
  <si>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</si>
  <si>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</si>
  <si>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</si>
  <si>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</si>
  <si>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</si>
  <si>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</si>
  <si>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</si>
  <si>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</si>
  <si>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</si>
  <si>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</si>
  <si>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</si>
  <si>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</si>
  <si>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</si>
  <si>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</si>
  <si>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</si>
  <si>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</si>
  <si>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</si>
  <si>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</si>
  <si>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</si>
  <si>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</si>
  <si>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</si>
  <si>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</si>
  <si>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</si>
  <si>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</si>
  <si>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</si>
  <si>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</si>
  <si>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</si>
  <si>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</si>
  <si>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</si>
  <si>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</si>
  <si>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</si>
  <si>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</si>
  <si>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</si>
  <si>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</si>
  <si>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</si>
  <si>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</si>
  <si>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</si>
  <si>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</si>
  <si>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</si>
  <si>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</si>
  <si>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</si>
  <si>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</si>
  <si>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</si>
  <si>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</si>
  <si>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</si>
  <si>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</si>
  <si>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</si>
  <si>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</si>
  <si>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</si>
  <si>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</si>
  <si>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</si>
  <si>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</si>
  <si>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</si>
  <si>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</si>
  <si>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</si>
  <si>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</si>
  <si>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</si>
  <si>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</si>
  <si>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</si>
  <si>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</si>
  <si>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</si>
  <si>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</si>
  <si>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</si>
  <si>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</si>
  <si>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</si>
  <si>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</si>
  <si>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</si>
  <si>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</si>
  <si>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</si>
  <si>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</si>
  <si>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</si>
  <si>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</si>
  <si>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</si>
  <si>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</si>
  <si>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</si>
  <si>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</si>
  <si>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</si>
  <si>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</si>
  <si>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</si>
  <si>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</si>
  <si>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</si>
  <si>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</si>
  <si>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</si>
  <si>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</si>
  <si>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</si>
  <si>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</si>
  <si>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</si>
  <si>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</si>
  <si>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</si>
  <si>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</si>
  <si>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</si>
  <si>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</si>
  <si>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</si>
  <si>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</si>
  <si>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</si>
  <si>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</si>
  <si>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</si>
  <si>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</si>
  <si>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</si>
  <si>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</si>
  <si>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</si>
  <si>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</si>
  <si>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</si>
  <si>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</si>
  <si>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</si>
  <si>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</si>
  <si>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</si>
  <si>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</si>
  <si>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</si>
  <si>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</si>
  <si>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</si>
  <si>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</si>
  <si>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</si>
  <si>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</si>
  <si>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</si>
  <si>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</si>
  <si>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</si>
  <si>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</si>
  <si>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</si>
  <si>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</si>
  <si>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</si>
  <si>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</si>
  <si>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</si>
  <si>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</si>
  <si>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</si>
  <si>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</si>
  <si>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</si>
  <si>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</si>
  <si>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</si>
  <si>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</si>
  <si>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</si>
  <si>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</si>
  <si>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</si>
  <si>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</si>
  <si>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</si>
  <si>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</si>
  <si>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</si>
  <si>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</si>
  <si>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</si>
  <si>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</si>
  <si>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</si>
  <si>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</si>
  <si>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</si>
  <si>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</si>
  <si>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</si>
  <si>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</si>
  <si>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</si>
  <si>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</si>
  <si>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</si>
  <si>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</si>
  <si>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</si>
  <si>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</si>
  <si>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</si>
  <si>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</si>
  <si>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</si>
  <si>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</si>
  <si>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</si>
  <si>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</si>
  <si>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</si>
  <si>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</si>
  <si>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</si>
  <si>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</si>
  <si>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</si>
  <si>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</si>
  <si>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</si>
  <si>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</si>
  <si>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</si>
  <si>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</si>
  <si>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</si>
  <si>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</si>
  <si>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</si>
  <si>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</si>
  <si>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</si>
  <si>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</si>
  <si>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</si>
  <si>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</si>
  <si>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</si>
  <si>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</si>
  <si>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</si>
  <si>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</si>
  <si>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</si>
  <si>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</si>
  <si>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</si>
  <si>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</si>
  <si>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</si>
  <si>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</si>
  <si>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</si>
  <si>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</si>
  <si>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</si>
  <si>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</si>
  <si>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</si>
  <si>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</si>
  <si>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</si>
  <si>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</si>
  <si>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</si>
  <si>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</si>
  <si>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</si>
  <si>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</si>
  <si>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</si>
  <si>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</si>
  <si>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</si>
  <si>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</si>
  <si>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</si>
  <si>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</si>
  <si>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</si>
  <si>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</si>
  <si>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</si>
  <si>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</si>
  <si>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</si>
  <si>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</si>
  <si>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</si>
  <si>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</si>
  <si>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</si>
  <si>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</si>
  <si>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</si>
  <si>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</si>
  <si>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</si>
  <si>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</si>
  <si>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</si>
  <si>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</si>
  <si>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</si>
  <si>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</si>
  <si>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</si>
  <si>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</si>
  <si>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</si>
  <si>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</si>
  <si>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</si>
  <si>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</si>
  <si>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</si>
  <si>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</si>
  <si>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</si>
  <si>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</si>
  <si>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</si>
  <si>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</si>
  <si>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</si>
  <si>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</si>
  <si>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</si>
  <si>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</si>
  <si>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</si>
  <si>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</si>
  <si>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</si>
  <si>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</si>
  <si>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</si>
  <si>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</si>
  <si>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</si>
  <si>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</si>
  <si>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</si>
  <si>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</si>
  <si>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</si>
  <si>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</si>
  <si>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</si>
  <si>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</si>
  <si>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</si>
  <si>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</si>
  <si>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</si>
  <si>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</si>
  <si>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</si>
  <si>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</si>
  <si>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</si>
  <si>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</si>
  <si>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</si>
  <si>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</si>
  <si>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</si>
  <si>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</si>
  <si>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</si>
  <si>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</si>
  <si>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</si>
  <si>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</si>
  <si>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</si>
  <si>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</si>
  <si>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</si>
  <si>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</si>
  <si>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</si>
  <si>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</si>
  <si>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</si>
  <si>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</si>
  <si>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</si>
  <si>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</si>
  <si>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</si>
  <si>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</si>
  <si>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</si>
  <si>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</si>
  <si>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</si>
  <si>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</si>
  <si>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</si>
  <si>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</si>
  <si>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</si>
  <si>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</si>
  <si>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</si>
  <si>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</si>
  <si>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</si>
  <si>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</si>
  <si>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</si>
  <si>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</si>
  <si>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</si>
  <si>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</si>
  <si>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</si>
  <si>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</si>
  <si>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</si>
  <si>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</si>
  <si>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</si>
  <si>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</si>
  <si>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</si>
  <si>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</si>
  <si>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</si>
  <si>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</si>
  <si>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</si>
  <si>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</si>
  <si>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</si>
  <si>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</si>
  <si>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</si>
  <si>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</si>
  <si>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</si>
  <si>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</si>
  <si>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</si>
  <si>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</si>
  <si>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</si>
  <si>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</si>
  <si>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</si>
  <si>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</si>
  <si>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</si>
  <si>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</si>
  <si>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</si>
  <si>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</si>
  <si>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</si>
  <si>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</si>
  <si>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</si>
  <si>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</si>
  <si>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</si>
  <si>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</si>
  <si>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</si>
  <si>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</si>
  <si>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</si>
  <si>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</si>
  <si>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</si>
  <si>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</si>
  <si>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</si>
  <si>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</si>
  <si>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</si>
  <si>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</si>
  <si>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</si>
  <si>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</si>
  <si>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</si>
  <si>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</si>
  <si>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</si>
  <si>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</si>
  <si>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</si>
  <si>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</si>
  <si>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</si>
  <si>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</si>
  <si>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</si>
  <si>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</si>
  <si>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</si>
  <si>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</si>
  <si>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</si>
  <si>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</si>
  <si>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</si>
  <si>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</si>
  <si>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</si>
  <si>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</si>
  <si>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</si>
  <si>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</si>
  <si>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</si>
  <si>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</si>
  <si>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</si>
  <si>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</si>
  <si>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</si>
  <si>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</si>
  <si>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</si>
  <si>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</si>
  <si>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</si>
  <si>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</si>
  <si>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</si>
  <si>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</si>
  <si>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</si>
  <si>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</si>
  <si>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</si>
  <si>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</si>
  <si>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</si>
  <si>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</si>
  <si>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</si>
  <si>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</si>
  <si>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</si>
  <si>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</si>
  <si>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</si>
  <si>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</si>
  <si>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</si>
  <si>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</si>
  <si>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</si>
  <si>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</si>
  <si>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</si>
  <si>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</si>
  <si>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</si>
  <si>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</si>
  <si>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</si>
  <si>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</si>
  <si>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</si>
  <si>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</si>
  <si>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</si>
  <si>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</si>
  <si>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</si>
  <si>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</si>
  <si>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</si>
  <si>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</si>
  <si>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</si>
  <si>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</si>
  <si>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</si>
  <si>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</si>
  <si>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</si>
  <si>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</si>
  <si>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</si>
  <si>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</si>
  <si>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</si>
  <si>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</si>
  <si>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</si>
  <si>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</si>
  <si>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</si>
  <si>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</si>
  <si>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</si>
  <si>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</si>
  <si>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</si>
  <si>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</si>
  <si>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</si>
  <si>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</si>
  <si>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</si>
  <si>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</si>
  <si>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</si>
  <si>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</si>
  <si>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</si>
  <si>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</si>
  <si>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</si>
  <si>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</si>
  <si>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</si>
  <si>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</si>
  <si>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</si>
  <si>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</si>
  <si>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</si>
  <si>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</si>
  <si>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</si>
  <si>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</si>
  <si>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</si>
  <si>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</si>
  <si>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</si>
  <si>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</si>
  <si>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</si>
  <si>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</si>
  <si>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</si>
  <si>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</si>
  <si>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</si>
  <si>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</si>
  <si>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</si>
  <si>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</si>
  <si>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</si>
  <si>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</si>
  <si>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</si>
  <si>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</si>
  <si>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</si>
  <si>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</si>
  <si>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</si>
  <si>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</si>
  <si>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</si>
  <si>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</si>
  <si>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</si>
  <si>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</si>
  <si>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</si>
  <si>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</si>
  <si>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</si>
  <si>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</si>
  <si>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</si>
  <si>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</si>
  <si>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</si>
  <si>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</si>
  <si>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</si>
  <si>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</si>
  <si>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</si>
  <si>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</si>
  <si>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</si>
  <si>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</si>
  <si>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</si>
  <si>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</si>
  <si>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</si>
  <si>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</si>
  <si>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</si>
  <si>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</si>
  <si>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</si>
  <si>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</si>
  <si>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</si>
  <si>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</si>
  <si>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</si>
  <si>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</si>
  <si>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</si>
  <si>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</si>
  <si>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</si>
  <si>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</si>
  <si>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</si>
  <si>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</si>
  <si>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</si>
  <si>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</si>
  <si>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</si>
  <si>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</si>
  <si>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</si>
  <si>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</si>
  <si>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</si>
  <si>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</si>
  <si>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</si>
  <si>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</si>
  <si>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</si>
  <si>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</si>
  <si>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</si>
  <si>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</si>
  <si>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</si>
  <si>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</si>
  <si>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</si>
  <si>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</si>
  <si>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</si>
  <si>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</si>
  <si>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</si>
  <si>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</si>
  <si>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</si>
  <si>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</si>
  <si>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</si>
  <si>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</si>
  <si>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</si>
  <si>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</si>
  <si>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</si>
  <si>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</si>
  <si>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</si>
  <si>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</si>
  <si>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</si>
  <si>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</si>
  <si>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</si>
  <si>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</si>
  <si>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</si>
  <si>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</si>
  <si>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</si>
  <si>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</si>
  <si>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</si>
  <si>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</si>
  <si>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</si>
  <si>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</si>
  <si>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</si>
  <si>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</si>
  <si>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</si>
  <si>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</si>
  <si>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</si>
  <si>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</si>
  <si>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</si>
  <si>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</si>
  <si>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</si>
  <si>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</si>
  <si>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</si>
  <si>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</si>
  <si>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</si>
  <si>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</si>
  <si>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</si>
  <si>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</si>
  <si>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</si>
  <si>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</si>
  <si>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</si>
  <si>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</si>
  <si>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</si>
  <si>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</si>
  <si>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</si>
  <si>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</si>
  <si>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</si>
  <si>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</si>
  <si>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</si>
  <si>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</si>
  <si>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</si>
  <si>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</si>
  <si>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</si>
  <si>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</si>
  <si>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</si>
  <si>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</si>
  <si>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</si>
  <si>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</si>
  <si>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</si>
  <si>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</si>
  <si>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</si>
  <si>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</si>
  <si>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</si>
  <si>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</si>
  <si>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</si>
  <si>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</si>
  <si>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</si>
  <si>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</si>
  <si>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</si>
  <si>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</si>
  <si>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</si>
  <si>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</si>
  <si>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</si>
  <si>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</si>
  <si>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</si>
  <si>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</si>
  <si>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</si>
  <si>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</si>
  <si>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</si>
  <si>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</si>
  <si>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</si>
  <si>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</si>
  <si>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</si>
  <si>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</si>
  <si>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</si>
  <si>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</si>
  <si>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</si>
  <si>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</si>
  <si>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</si>
  <si>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</si>
  <si>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</si>
  <si>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</si>
  <si>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</si>
  <si>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</si>
  <si>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</si>
  <si>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</si>
  <si>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</si>
  <si>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</si>
  <si>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</si>
  <si>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</si>
  <si>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</si>
  <si>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</si>
  <si>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</si>
  <si>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</si>
  <si>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</si>
  <si>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</si>
  <si>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</si>
  <si>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</si>
  <si>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</si>
  <si>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</si>
  <si>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</si>
  <si>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</si>
  <si>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</si>
  <si>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</si>
  <si>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</si>
  <si>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</si>
  <si>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</si>
  <si>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</si>
  <si>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</si>
  <si>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</si>
  <si>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</si>
  <si>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</si>
  <si>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</si>
  <si>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</si>
  <si>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</si>
  <si>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</si>
  <si>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</si>
  <si>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</si>
  <si>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</si>
  <si>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</si>
  <si>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</si>
  <si>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</si>
  <si>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</si>
  <si>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</si>
  <si>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</si>
  <si>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</si>
  <si>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</si>
  <si>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</si>
  <si>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</si>
  <si>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</si>
  <si>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</si>
  <si>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</si>
  <si>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</si>
  <si>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</si>
  <si>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</si>
  <si>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</si>
  <si>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</si>
  <si>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</si>
  <si>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</si>
  <si>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</si>
  <si>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</si>
  <si>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</si>
  <si>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</si>
  <si>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</si>
  <si>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</si>
  <si>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</si>
  <si>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</si>
  <si>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</si>
  <si>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</si>
  <si>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</si>
  <si>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</si>
  <si>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</si>
  <si>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</si>
  <si>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</si>
  <si>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</si>
  <si>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</si>
  <si>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</si>
  <si>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</si>
  <si>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</si>
  <si>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</si>
  <si>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</si>
  <si>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</si>
  <si>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</si>
  <si>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</si>
  <si>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</si>
  <si>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</si>
  <si>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</si>
  <si>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</si>
  <si>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</si>
  <si>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</si>
  <si>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</si>
  <si>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</si>
  <si>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</si>
  <si>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</si>
  <si>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</si>
  <si>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</si>
  <si>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</si>
  <si>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</si>
  <si>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</si>
  <si>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</si>
  <si>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</si>
  <si>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</si>
  <si>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</si>
  <si>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</si>
  <si>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</si>
  <si>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</si>
  <si>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</si>
  <si>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</si>
  <si>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</si>
  <si>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</si>
  <si>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</si>
  <si>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</si>
  <si>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</si>
  <si>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</si>
  <si>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</si>
  <si>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</si>
  <si>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</si>
  <si>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</si>
  <si>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</si>
  <si>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</si>
  <si>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</si>
  <si>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</si>
  <si>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</si>
  <si>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</si>
  <si>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</si>
  <si>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</si>
  <si>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</si>
  <si>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</si>
  <si>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</si>
  <si>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</si>
  <si>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</si>
  <si>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</si>
  <si>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</si>
  <si>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</si>
  <si>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</si>
  <si>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</si>
  <si>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</si>
  <si>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</si>
  <si>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</si>
  <si>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</si>
  <si>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</si>
  <si>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</si>
  <si>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</si>
  <si>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</si>
  <si>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</si>
  <si>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</si>
  <si>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</si>
  <si>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</si>
  <si>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</si>
  <si>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</si>
  <si>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</si>
  <si>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</si>
  <si>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</si>
  <si>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</si>
  <si>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</si>
  <si>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</si>
  <si>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</si>
  <si>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</si>
  <si>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</si>
  <si>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</si>
  <si>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</si>
  <si>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</si>
  <si>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</si>
  <si>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</si>
  <si>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</si>
  <si>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</si>
  <si>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</si>
  <si>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</si>
  <si>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</si>
  <si>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</si>
  <si>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</si>
  <si>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</si>
  <si>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</si>
  <si>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</si>
  <si>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</si>
  <si>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</si>
  <si>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</si>
  <si>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</si>
  <si>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</si>
  <si>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</si>
  <si>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</si>
  <si>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</si>
  <si>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</si>
  <si>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</si>
  <si>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</si>
  <si>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</si>
  <si>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</si>
  <si>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</si>
  <si>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</si>
  <si>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</si>
  <si>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</si>
  <si>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</si>
  <si>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</si>
  <si>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</si>
  <si>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</si>
  <si>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</si>
  <si>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</si>
  <si>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</si>
  <si>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</si>
  <si>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</si>
  <si>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</si>
  <si>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</si>
  <si>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</si>
  <si>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</si>
  <si>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</si>
  <si>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</si>
  <si>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</si>
  <si>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</si>
  <si>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</si>
  <si>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</si>
  <si>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</si>
  <si>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</si>
  <si>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</si>
  <si>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</si>
  <si>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</si>
  <si>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</si>
  <si>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</si>
  <si>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</si>
  <si>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</si>
  <si>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</si>
  <si>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</si>
  <si>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</si>
  <si>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</si>
  <si>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</si>
  <si>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</si>
  <si>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</si>
  <si>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</si>
  <si>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</si>
  <si>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</si>
  <si>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</si>
  <si>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</si>
  <si>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</si>
  <si>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</si>
  <si>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</si>
  <si>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</si>
  <si>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</si>
  <si>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</si>
  <si>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</si>
  <si>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</si>
  <si>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</si>
  <si>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</si>
  <si>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</si>
  <si>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</si>
  <si>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</si>
  <si>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</si>
  <si>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</si>
  <si>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</si>
  <si>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</si>
  <si>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</si>
  <si>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</si>
  <si>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</si>
  <si>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</si>
  <si>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</si>
  <si>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</si>
  <si>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</si>
  <si>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</si>
  <si>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</si>
  <si>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</si>
  <si>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</si>
  <si>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</si>
  <si>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</si>
  <si>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</si>
  <si>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</si>
  <si>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</si>
  <si>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</si>
  <si>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</si>
  <si>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</si>
  <si>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</si>
  <si>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</si>
  <si>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</si>
  <si>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</si>
  <si>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</si>
  <si>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</si>
  <si>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</si>
  <si>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</si>
  <si>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</si>
  <si>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</si>
  <si>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</si>
  <si>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</si>
  <si>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</si>
  <si>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</si>
  <si>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</si>
  <si>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</si>
  <si>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</si>
  <si>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</si>
  <si>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</si>
  <si>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</si>
  <si>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</si>
  <si>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</si>
  <si>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</si>
  <si>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</si>
  <si>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</si>
  <si>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</si>
  <si>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</si>
  <si>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</si>
  <si>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</si>
  <si>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</si>
  <si>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</si>
  <si>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</si>
  <si>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</si>
  <si>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</si>
  <si>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</si>
  <si>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</si>
  <si>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</si>
  <si>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</si>
  <si>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</si>
  <si>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</si>
  <si>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</si>
  <si>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</si>
  <si>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</si>
  <si>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</si>
  <si>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</si>
  <si>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</si>
  <si>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</si>
  <si>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</si>
  <si>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</si>
  <si>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</si>
  <si>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</si>
  <si>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</si>
  <si>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</si>
  <si>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</si>
  <si>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</si>
  <si>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</si>
  <si>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</si>
  <si>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</si>
  <si>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</si>
  <si>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</si>
  <si>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</si>
  <si>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</si>
  <si>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</si>
  <si>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</si>
  <si>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</si>
  <si>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</si>
  <si>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</si>
  <si>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</si>
  <si>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</si>
  <si>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</si>
  <si>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</si>
  <si>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</si>
  <si>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</si>
  <si>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</si>
  <si>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</si>
  <si>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</si>
  <si>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</si>
  <si>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</si>
  <si>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</si>
  <si>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</si>
  <si>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</si>
  <si>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</si>
  <si>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</si>
  <si>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</si>
  <si>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</si>
  <si>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</si>
  <si>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</si>
  <si>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</si>
  <si>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</si>
  <si>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</si>
  <si>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</si>
  <si>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</si>
  <si>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</si>
  <si>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</si>
  <si>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</si>
  <si>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</si>
  <si>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</si>
  <si>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</si>
  <si>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</si>
  <si>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</si>
  <si>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</si>
  <si>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</si>
  <si>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</si>
  <si>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</si>
  <si>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</si>
  <si>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</si>
  <si>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</si>
  <si>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</si>
  <si>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</si>
  <si>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</si>
  <si>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</si>
  <si>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</si>
  <si>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</si>
  <si>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</si>
  <si>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</si>
  <si>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</si>
  <si>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</si>
  <si>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</si>
  <si>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</si>
  <si>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</si>
  <si>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</si>
  <si>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</si>
  <si>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</si>
  <si>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</si>
  <si>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</si>
  <si>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</si>
  <si>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</si>
  <si>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</si>
  <si>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</si>
  <si>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</si>
  <si>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</si>
  <si>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</si>
  <si>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</si>
  <si>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</si>
  <si>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</si>
  <si>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</si>
  <si>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</si>
  <si>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</si>
  <si>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</si>
  <si>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</si>
  <si>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</si>
  <si>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</si>
  <si>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</si>
  <si>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</si>
  <si>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</si>
  <si>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</si>
  <si>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</si>
  <si>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</si>
  <si>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</si>
  <si>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</si>
  <si>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</si>
  <si>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</si>
  <si>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</si>
  <si>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</si>
  <si>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</si>
  <si>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</si>
  <si>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</si>
  <si>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</si>
  <si>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</si>
  <si>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</si>
  <si>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</si>
  <si>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</si>
  <si>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</si>
  <si>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</si>
  <si>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</si>
  <si>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</si>
  <si>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</si>
  <si>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</si>
  <si>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</si>
  <si>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</si>
  <si>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</si>
  <si>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</si>
  <si>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</si>
  <si>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</si>
  <si>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</si>
  <si>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</si>
  <si>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</si>
  <si>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</si>
  <si>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</si>
  <si>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</si>
  <si>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</si>
  <si>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</si>
  <si>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</si>
  <si>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</si>
  <si>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</si>
  <si>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</si>
  <si>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</si>
  <si>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</si>
  <si>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</si>
  <si>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</si>
  <si>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</si>
  <si>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</si>
  <si>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</si>
  <si>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</si>
  <si>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</si>
  <si>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</si>
  <si>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</si>
  <si>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</si>
  <si>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</si>
  <si>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</si>
  <si>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</si>
  <si>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</si>
  <si>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</si>
  <si>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</si>
  <si>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</si>
  <si>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</si>
  <si>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</si>
  <si>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</si>
  <si>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</si>
  <si>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</si>
  <si>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</si>
  <si>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</si>
  <si>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</si>
  <si>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</si>
  <si>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</si>
  <si>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</si>
  <si>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</si>
  <si>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</si>
  <si>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</si>
  <si>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</si>
  <si>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</si>
  <si>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</si>
  <si>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</si>
  <si>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</si>
  <si>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</si>
  <si>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</si>
  <si>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</si>
  <si>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</si>
  <si>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</si>
  <si>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</si>
  <si>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</si>
  <si>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</si>
  <si>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</si>
  <si>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</si>
  <si>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</si>
  <si>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</si>
  <si>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</si>
  <si>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</si>
  <si>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</si>
  <si>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</si>
  <si>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</si>
  <si>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</si>
  <si>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</si>
  <si>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</si>
  <si>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</si>
  <si>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</si>
  <si>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</si>
  <si>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</si>
  <si>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</si>
  <si>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</si>
  <si>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</si>
  <si>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</si>
  <si>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</si>
  <si>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</si>
  <si>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</si>
  <si>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</si>
  <si>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</si>
  <si>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</si>
  <si>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</si>
  <si>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</si>
  <si>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</si>
  <si>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</si>
  <si>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</si>
  <si>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</si>
  <si>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</si>
  <si>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</si>
  <si>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</si>
  <si>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</si>
  <si>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</si>
  <si>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</si>
  <si>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</si>
  <si>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</si>
  <si>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</si>
  <si>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</si>
  <si>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</si>
  <si>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</si>
  <si>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</si>
  <si>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</si>
  <si>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</si>
  <si>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</si>
  <si>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</si>
  <si>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</si>
  <si>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</si>
  <si>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</si>
  <si>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</si>
  <si>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</si>
  <si>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</si>
  <si>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</si>
  <si>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</si>
  <si>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</si>
  <si>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</si>
  <si>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</si>
  <si>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</si>
  <si>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</si>
  <si>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</si>
  <si>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</si>
  <si>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</si>
  <si>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</si>
  <si>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</si>
  <si>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</si>
  <si>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</si>
  <si>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</si>
  <si>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</si>
  <si>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</si>
  <si>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</si>
  <si>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</si>
  <si>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</si>
  <si>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</si>
  <si>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</si>
  <si>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</si>
  <si>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</si>
  <si>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</si>
  <si>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</si>
  <si>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</si>
  <si>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</si>
  <si>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</si>
  <si>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</si>
  <si>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</si>
  <si>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</si>
  <si>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</si>
  <si>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</si>
  <si>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</si>
  <si>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</si>
  <si>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</si>
  <si>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</si>
  <si>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</si>
  <si>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</si>
  <si>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</si>
  <si>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</si>
  <si>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</si>
  <si>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</si>
  <si>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</si>
  <si>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</si>
  <si>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</si>
  <si>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</si>
  <si>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</si>
  <si>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</si>
  <si>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</si>
  <si>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</si>
  <si>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</si>
  <si>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</si>
  <si>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</si>
  <si>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</si>
  <si>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</si>
  <si>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</si>
  <si>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</si>
  <si>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</si>
  <si>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</si>
  <si>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</si>
  <si>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</si>
  <si>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</si>
  <si>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</si>
  <si>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</si>
  <si>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</si>
  <si>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</si>
  <si>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</si>
  <si>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</si>
  <si>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</si>
  <si>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</si>
  <si>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</si>
  <si>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</si>
  <si>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</si>
  <si>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</si>
  <si>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</si>
  <si>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</si>
  <si>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</si>
  <si>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</si>
  <si>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</si>
  <si>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</si>
  <si>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</si>
  <si>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</si>
  <si>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</si>
  <si>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</si>
  <si>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</si>
  <si>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</si>
  <si>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</si>
  <si>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</si>
  <si>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</si>
  <si>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</si>
  <si>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</si>
  <si>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</si>
  <si>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</si>
  <si>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</si>
  <si>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</si>
  <si>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</si>
  <si>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</si>
  <si>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</si>
  <si>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</si>
  <si>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</si>
  <si>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</si>
  <si>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</si>
  <si>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</si>
  <si>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</si>
  <si>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</si>
  <si>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</si>
  <si>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</si>
  <si>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</si>
  <si>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</si>
  <si>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</si>
  <si>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</si>
  <si>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</si>
  <si>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</si>
  <si>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</si>
  <si>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</si>
  <si>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</si>
  <si>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</si>
  <si>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</si>
  <si>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</si>
  <si>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</si>
  <si>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</si>
  <si>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</si>
  <si>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</si>
  <si>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</si>
  <si>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</si>
  <si>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</si>
  <si>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</si>
  <si>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</si>
  <si>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</si>
  <si>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</si>
  <si>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</si>
  <si>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</si>
  <si>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</si>
  <si>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</si>
  <si>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</si>
  <si>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</si>
  <si>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</si>
  <si>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</si>
  <si>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</si>
  <si>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</si>
  <si>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</si>
  <si>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</si>
  <si>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</si>
  <si>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</si>
  <si>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</si>
  <si>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</si>
  <si>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</si>
  <si>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</si>
  <si>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</si>
  <si>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</si>
  <si>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</si>
  <si>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</si>
  <si>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</si>
  <si>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</si>
  <si>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</si>
  <si>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</si>
  <si>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</si>
  <si>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</si>
  <si>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</si>
  <si>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</si>
  <si>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</si>
  <si>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</si>
  <si>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</si>
  <si>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</si>
  <si>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</si>
  <si>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</si>
  <si>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</si>
  <si>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</si>
  <si>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</si>
  <si>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</si>
  <si>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</si>
  <si>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</si>
  <si>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</si>
  <si>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</si>
  <si>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</si>
  <si>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</si>
  <si>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</si>
  <si>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</si>
  <si>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</si>
  <si>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</si>
  <si>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</si>
  <si>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</si>
  <si>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</si>
  <si>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</si>
  <si>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</si>
  <si>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</si>
  <si>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</si>
  <si>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</si>
  <si>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</si>
  <si>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</si>
  <si>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</si>
  <si>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</si>
  <si>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</si>
  <si>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</si>
  <si>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</si>
  <si>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</si>
  <si>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</si>
  <si>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</si>
  <si>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</si>
  <si>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</si>
  <si>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</si>
  <si>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</si>
  <si>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</si>
  <si>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</si>
  <si>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</si>
  <si>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</si>
  <si>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</si>
  <si>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</si>
  <si>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</si>
  <si>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</si>
  <si>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</si>
  <si>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</si>
  <si>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</si>
  <si>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</si>
  <si>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</si>
  <si>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</si>
  <si>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</si>
  <si>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</si>
  <si>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</si>
  <si>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</si>
  <si>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</si>
  <si>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</si>
  <si>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</si>
  <si>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</si>
  <si>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</si>
  <si>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</si>
  <si>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</si>
  <si>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</si>
  <si>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</si>
  <si>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</si>
  <si>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</si>
  <si>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</si>
  <si>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</si>
  <si>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</si>
  <si>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</si>
  <si>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</si>
  <si>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</si>
  <si>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</si>
  <si>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</si>
  <si>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</si>
  <si>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</si>
  <si>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</si>
  <si>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</si>
  <si>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</si>
  <si>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</si>
  <si>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</si>
  <si>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</si>
  <si>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</si>
  <si>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</si>
  <si>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</si>
  <si>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</si>
  <si>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</si>
  <si>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</si>
  <si>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</si>
  <si>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</si>
  <si>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</si>
  <si>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</si>
  <si>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</si>
  <si>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</si>
  <si>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</si>
  <si>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</si>
  <si>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</si>
  <si>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</si>
  <si>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</si>
  <si>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</si>
  <si>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</si>
  <si>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</si>
  <si>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</si>
  <si>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</si>
  <si>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</si>
  <si>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</si>
  <si>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</si>
  <si>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</si>
  <si>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</si>
  <si>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</si>
  <si>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</si>
  <si>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</si>
  <si>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</si>
  <si>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</si>
  <si>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</si>
  <si>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</si>
  <si>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</si>
  <si>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</si>
  <si>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</si>
  <si>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</si>
  <si>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</si>
  <si>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</si>
  <si>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</si>
  <si>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</si>
  <si>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</si>
  <si>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</si>
  <si>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</si>
  <si>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</si>
  <si>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</si>
  <si>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</si>
  <si>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</si>
  <si>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</si>
  <si>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</si>
  <si>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</si>
  <si>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</si>
  <si>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</si>
  <si>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</si>
  <si>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</si>
  <si>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</si>
  <si>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</si>
  <si>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</si>
  <si>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</si>
  <si>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</si>
  <si>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</si>
  <si>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</si>
  <si>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</si>
  <si>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</si>
  <si>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</si>
  <si>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</si>
  <si>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</si>
  <si>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</si>
  <si>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</si>
  <si>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</si>
  <si>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</si>
  <si>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</si>
  <si>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</si>
  <si>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</si>
  <si>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</si>
  <si>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</si>
  <si>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</si>
  <si>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</si>
  <si>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</si>
  <si>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</si>
  <si>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</si>
  <si>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</si>
  <si>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</si>
  <si>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</si>
  <si>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</si>
  <si>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</si>
  <si>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</si>
  <si>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</si>
  <si>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</si>
  <si>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</si>
  <si>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</si>
  <si>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</si>
  <si>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</si>
  <si>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</si>
  <si>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</si>
  <si>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</si>
  <si>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</si>
  <si>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</si>
  <si>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</si>
  <si>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</si>
  <si>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</si>
  <si>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</si>
  <si>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</si>
  <si>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</si>
  <si>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</si>
  <si>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</si>
  <si>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</si>
  <si>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</si>
  <si>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</si>
  <si>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</si>
  <si>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</si>
  <si>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</si>
  <si>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</si>
  <si>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</si>
  <si>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</si>
  <si>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</si>
  <si>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</si>
  <si>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</si>
  <si>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</si>
  <si>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</si>
  <si>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</si>
  <si>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</si>
  <si>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</si>
  <si>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</si>
  <si>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</si>
  <si>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</si>
  <si>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</si>
  <si>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</si>
  <si>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</si>
  <si>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</si>
  <si>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</si>
  <si>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</si>
  <si>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</si>
  <si>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</si>
  <si>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</si>
  <si>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</si>
  <si>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</si>
  <si>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</si>
  <si>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</si>
  <si>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</si>
  <si>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</si>
  <si>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</si>
  <si>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</si>
  <si>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</si>
  <si>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</si>
  <si>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</si>
  <si>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</si>
  <si>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</si>
  <si>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</si>
  <si>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</si>
  <si>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</si>
  <si>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</si>
  <si>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</si>
  <si>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</si>
  <si>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</si>
  <si>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</si>
  <si>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</si>
  <si>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</si>
  <si>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</si>
  <si>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</si>
  <si>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</si>
  <si>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</si>
  <si>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</si>
  <si>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</si>
  <si>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</si>
  <si>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</si>
  <si>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</si>
  <si>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</si>
  <si>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</si>
  <si>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</si>
  <si>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</si>
  <si>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</si>
  <si>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</si>
  <si>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</si>
  <si>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</si>
  <si>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</si>
  <si>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</si>
  <si>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</si>
  <si>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</si>
  <si>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</si>
  <si>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</si>
  <si>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</si>
  <si>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</si>
  <si>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</si>
  <si>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</si>
  <si>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</si>
  <si>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</si>
  <si>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</si>
  <si>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</si>
  <si>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</si>
  <si>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</si>
  <si>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</si>
  <si>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</si>
  <si>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</si>
  <si>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</si>
  <si>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</si>
  <si>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</si>
  <si>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</si>
  <si>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</si>
  <si>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</si>
  <si>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</si>
  <si>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</si>
  <si>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</si>
  <si>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</si>
  <si>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</si>
  <si>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</si>
  <si>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</si>
  <si>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</si>
  <si>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</si>
  <si>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</si>
  <si>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</si>
  <si>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</si>
  <si>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</si>
  <si>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</si>
  <si>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</si>
  <si>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</si>
  <si>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</si>
  <si>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</si>
  <si>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</si>
  <si>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</si>
  <si>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</si>
  <si>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</si>
  <si>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</si>
  <si>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</si>
  <si>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</si>
  <si>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</si>
  <si>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</si>
  <si>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</si>
  <si>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</si>
  <si>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</si>
  <si>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</si>
  <si>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</si>
  <si>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</si>
  <si>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</si>
  <si>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</si>
  <si>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</si>
  <si>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</si>
  <si>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</si>
  <si>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</si>
  <si>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</si>
  <si>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</si>
  <si>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</si>
  <si>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</si>
  <si>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</si>
  <si>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</si>
  <si>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</si>
  <si>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</si>
  <si>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</si>
  <si>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</si>
  <si>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</si>
  <si>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</si>
  <si>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</si>
  <si>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</si>
  <si>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</si>
  <si>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</si>
  <si>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</si>
  <si>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</si>
  <si>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</si>
  <si>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</si>
  <si>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</si>
  <si>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</si>
  <si>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</si>
  <si>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</si>
  <si>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</si>
  <si>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</si>
  <si>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</si>
  <si>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</si>
  <si>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</si>
  <si>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</si>
  <si>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</si>
  <si>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</si>
  <si>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</si>
  <si>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</si>
  <si>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</si>
  <si>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</si>
  <si>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</si>
  <si>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</si>
  <si>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</si>
  <si>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</si>
  <si>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</si>
  <si>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</si>
  <si>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</si>
  <si>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</si>
  <si>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</si>
  <si>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</si>
  <si>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</si>
  <si>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</si>
  <si>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</si>
  <si>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</si>
  <si>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</si>
  <si>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</si>
  <si>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</si>
  <si>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</si>
  <si>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</si>
  <si>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</si>
  <si>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</si>
  <si>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</si>
  <si>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</si>
  <si>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</si>
  <si>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</si>
  <si>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</si>
  <si>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</si>
  <si>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</si>
  <si>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</si>
  <si>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</si>
  <si>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</si>
  <si>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</si>
  <si>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</si>
  <si>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</si>
  <si>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</si>
  <si>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</si>
  <si>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</si>
  <si>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</si>
  <si>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</si>
  <si>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</si>
  <si>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</si>
  <si>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</si>
  <si>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</si>
  <si>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</si>
  <si>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</si>
  <si>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</si>
  <si>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</si>
  <si>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</si>
  <si>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</si>
  <si>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</si>
  <si>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</si>
  <si>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</si>
  <si>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</si>
  <si>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</si>
  <si>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</si>
  <si>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</si>
  <si>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</si>
  <si>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</si>
  <si>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</si>
  <si>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</si>
  <si>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</si>
  <si>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</si>
  <si>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</si>
  <si>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</si>
  <si>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</si>
  <si>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</si>
  <si>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</si>
  <si>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</si>
  <si>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</si>
  <si>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</si>
  <si>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</si>
  <si>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</si>
  <si>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</si>
  <si>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</si>
  <si>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</si>
  <si>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</si>
  <si>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</si>
  <si>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</si>
  <si>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</si>
  <si>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</si>
  <si>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</si>
  <si>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</si>
  <si>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</si>
  <si>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</si>
  <si>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</si>
  <si>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</si>
  <si>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</si>
  <si>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</si>
  <si>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</si>
  <si>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</si>
  <si>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</si>
  <si>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</si>
  <si>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</si>
  <si>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</si>
  <si>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</si>
  <si>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</si>
  <si>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</si>
  <si>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</si>
  <si>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</si>
  <si>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</si>
  <si>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</si>
  <si>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</si>
  <si>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</si>
  <si>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</si>
  <si>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</si>
  <si>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</si>
  <si>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</si>
  <si>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</si>
  <si>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</si>
  <si>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</si>
  <si>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</si>
  <si>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</si>
  <si>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</si>
  <si>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</si>
  <si>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</si>
  <si>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</si>
  <si>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</si>
  <si>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</si>
  <si>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</si>
  <si>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</si>
  <si>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</si>
  <si>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</si>
  <si>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</si>
  <si>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</si>
  <si>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</si>
  <si>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</si>
  <si>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</si>
  <si>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</si>
  <si>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</si>
  <si>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</si>
  <si>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</si>
  <si>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</si>
  <si>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</si>
  <si>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</si>
  <si>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</si>
  <si>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</si>
  <si>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</si>
  <si>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</si>
  <si>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</si>
  <si>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</si>
  <si>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</si>
  <si>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</si>
  <si>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</si>
  <si>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</si>
  <si>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</si>
  <si>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</si>
  <si>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</si>
  <si>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</si>
  <si>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</si>
  <si>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</si>
  <si>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</si>
  <si>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</si>
  <si>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</si>
  <si>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</si>
  <si>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</si>
  <si>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</si>
  <si>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</si>
  <si>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</si>
  <si>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</si>
  <si>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</si>
  <si>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</si>
  <si>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</si>
  <si>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</si>
  <si>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</si>
  <si>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</si>
  <si>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</si>
  <si>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</si>
  <si>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</si>
  <si>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</si>
  <si>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</si>
  <si>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</si>
  <si>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</si>
  <si>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</si>
  <si>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</si>
  <si>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</si>
  <si>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</si>
  <si>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</si>
  <si>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</si>
  <si>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</si>
  <si>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</si>
  <si>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</si>
  <si>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</si>
  <si>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</si>
  <si>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</si>
  <si>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</si>
  <si>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</si>
  <si>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</si>
  <si>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</si>
  <si>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</si>
  <si>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</si>
  <si>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</si>
  <si>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</si>
  <si>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</si>
  <si>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</si>
  <si>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</si>
  <si>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</si>
  <si>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</si>
  <si>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</si>
  <si>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</si>
  <si>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</si>
  <si>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</si>
  <si>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</si>
  <si>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</si>
  <si>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</si>
  <si>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</si>
  <si>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</si>
  <si>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</si>
  <si>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</si>
  <si>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</si>
  <si>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</si>
  <si>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</si>
  <si>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</si>
  <si>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</si>
  <si>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</si>
  <si>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</si>
  <si>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</si>
  <si>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</si>
  <si>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</si>
  <si>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</si>
  <si>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</si>
  <si>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</si>
  <si>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</si>
  <si>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</si>
  <si>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</si>
  <si>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</si>
  <si>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</si>
  <si>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</si>
  <si>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</si>
  <si>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</si>
  <si>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</si>
  <si>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</si>
  <si>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</si>
  <si>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</si>
  <si>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</si>
  <si>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</si>
  <si>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</si>
  <si>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</si>
  <si>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</si>
  <si>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</si>
  <si>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</si>
  <si>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</si>
  <si>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</si>
  <si>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</si>
  <si>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</si>
  <si>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</si>
  <si>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</si>
  <si>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</si>
  <si>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</si>
  <si>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</si>
  <si>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</si>
  <si>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</si>
  <si>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</si>
  <si>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</si>
  <si>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</si>
  <si>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</si>
  <si>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</si>
  <si>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</si>
  <si>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</si>
  <si>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</si>
  <si>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</si>
  <si>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</si>
  <si>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</si>
  <si>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</si>
  <si>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</si>
  <si>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</si>
  <si>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</si>
  <si>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</si>
  <si>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</si>
  <si>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</si>
  <si>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</si>
  <si>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</si>
  <si>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</si>
  <si>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</si>
  <si>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</si>
  <si>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</si>
  <si>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</si>
  <si>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</si>
  <si>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</si>
  <si>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</si>
  <si>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</si>
  <si>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</si>
  <si>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</si>
  <si>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</si>
  <si>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</si>
  <si>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</si>
  <si>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</si>
  <si>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</si>
  <si>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</si>
  <si>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</si>
  <si>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</si>
  <si>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</si>
  <si>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</si>
  <si>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</si>
  <si>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</si>
  <si>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</si>
  <si>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</si>
  <si>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</si>
  <si>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</si>
  <si>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</si>
  <si>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</si>
  <si>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</si>
  <si>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</si>
  <si>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</si>
  <si>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</si>
  <si>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</si>
  <si>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</si>
  <si>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</si>
  <si>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</si>
  <si>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</si>
  <si>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</si>
  <si>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</si>
  <si>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</si>
  <si>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</si>
  <si>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</si>
  <si>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</si>
  <si>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</si>
  <si>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</si>
  <si>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</si>
  <si>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</si>
  <si>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</si>
  <si>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</si>
  <si>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</si>
  <si>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</si>
  <si>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</si>
  <si>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</si>
  <si>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</si>
  <si>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</si>
  <si>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</si>
  <si>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</si>
  <si>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</si>
  <si>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</si>
  <si>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</si>
  <si>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</si>
  <si>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</si>
  <si>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</si>
  <si>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</si>
  <si>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</si>
  <si>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</si>
  <si>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</si>
  <si>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</si>
  <si>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</si>
  <si>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</si>
  <si>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</si>
  <si>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</si>
  <si>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</si>
  <si>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</si>
  <si>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</si>
  <si>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</si>
  <si>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</si>
  <si>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</si>
  <si>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</si>
  <si>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</si>
  <si>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</si>
  <si>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</si>
  <si>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</si>
  <si>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</si>
  <si>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</si>
  <si>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</si>
  <si>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</si>
  <si>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</si>
  <si>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</si>
  <si>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</si>
  <si>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</si>
  <si>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</si>
  <si>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</si>
  <si>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</si>
  <si>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</si>
  <si>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</si>
  <si>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</si>
  <si>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</si>
  <si>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</si>
  <si>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</si>
  <si>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</si>
  <si>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</si>
  <si>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</si>
  <si>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</si>
  <si>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</si>
  <si>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</si>
  <si>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</si>
  <si>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</si>
  <si>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</si>
  <si>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</si>
  <si>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</si>
  <si>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</si>
  <si>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</si>
  <si>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</si>
  <si>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</si>
  <si>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</si>
  <si>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</si>
  <si>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</si>
  <si>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</si>
  <si>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</si>
  <si>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</si>
  <si>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</si>
  <si>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</si>
  <si>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</si>
  <si>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</si>
  <si>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</si>
  <si>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</si>
  <si>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</si>
  <si>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</si>
  <si>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</si>
  <si>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</si>
  <si>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</si>
  <si>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</si>
  <si>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</si>
  <si>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</si>
  <si>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</si>
  <si>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</si>
  <si>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</si>
  <si>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</si>
  <si>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</si>
  <si>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</si>
  <si>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</si>
  <si>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</si>
  <si>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</si>
  <si>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</si>
  <si>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</si>
  <si>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</si>
  <si>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</si>
  <si>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</si>
  <si>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</si>
  <si>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</si>
  <si>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</si>
  <si>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</si>
  <si>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</si>
  <si>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</si>
  <si>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</si>
  <si>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</si>
  <si>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</si>
  <si>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</si>
  <si>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</si>
  <si>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</si>
  <si>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</si>
  <si>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</si>
  <si>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</si>
  <si>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</si>
  <si>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</si>
  <si>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</si>
  <si>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</si>
  <si>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</si>
  <si>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</si>
  <si>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</si>
  <si>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</si>
  <si>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</si>
  <si>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</si>
  <si>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</si>
  <si>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</si>
  <si>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</si>
  <si>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</si>
  <si>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</si>
  <si>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</si>
  <si>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</si>
  <si>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</si>
  <si>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</si>
  <si>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</si>
  <si>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</si>
  <si>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</si>
  <si>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</si>
  <si>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</si>
  <si>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</si>
  <si>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</si>
  <si>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</si>
  <si>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</si>
  <si>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</si>
  <si>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</si>
  <si>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</si>
  <si>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</si>
  <si>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</si>
  <si>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</si>
  <si>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</si>
  <si>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</si>
  <si>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</si>
  <si>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</si>
  <si>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</si>
  <si>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</si>
  <si>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</si>
  <si>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</si>
  <si>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</si>
  <si>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</si>
  <si>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</si>
  <si>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</si>
  <si>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</si>
  <si>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</si>
  <si>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</si>
  <si>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</si>
  <si>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</si>
  <si>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</si>
  <si>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</si>
  <si>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</si>
  <si>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</si>
  <si>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</si>
  <si>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</si>
  <si>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</si>
  <si>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</si>
  <si>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</si>
  <si>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</si>
  <si>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</si>
  <si>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</si>
  <si>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</si>
  <si>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</si>
  <si>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</si>
  <si>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</si>
  <si>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</si>
  <si>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</si>
  <si>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</si>
  <si>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</si>
  <si>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</si>
  <si>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</si>
  <si>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</si>
  <si>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</si>
  <si>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</si>
  <si>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</si>
  <si>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</si>
  <si>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</si>
  <si>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</si>
  <si>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</si>
  <si>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</si>
  <si>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</si>
  <si>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</si>
  <si>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</si>
  <si>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</si>
  <si>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</si>
  <si>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</si>
  <si>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</si>
  <si>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</si>
  <si>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</si>
  <si>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</si>
  <si>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</si>
  <si>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</si>
  <si>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</si>
  <si>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</si>
  <si>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</si>
  <si>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</si>
  <si>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</si>
  <si>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</si>
  <si>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</si>
  <si>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</si>
  <si>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</si>
  <si>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</si>
  <si>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</si>
  <si>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</si>
  <si>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</si>
  <si>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</si>
  <si>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</si>
  <si>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</si>
  <si>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</si>
  <si>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</si>
  <si>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</si>
  <si>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</si>
  <si>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</si>
  <si>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</si>
  <si>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</si>
  <si>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</si>
  <si>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</si>
  <si>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</si>
  <si>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</si>
  <si>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</si>
  <si>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</si>
  <si>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</si>
  <si>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</si>
  <si>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</si>
  <si>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</si>
  <si>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</si>
  <si>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</si>
  <si>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</si>
  <si>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</si>
  <si>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</si>
  <si>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</si>
  <si>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</si>
  <si>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</si>
  <si>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</si>
  <si>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</si>
  <si>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</si>
  <si>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</si>
  <si>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</si>
  <si>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</si>
  <si>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</si>
  <si>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</si>
  <si>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</si>
  <si>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</si>
  <si>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</si>
  <si>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</si>
  <si>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</si>
  <si>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</si>
  <si>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</si>
  <si>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</si>
  <si>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</si>
  <si>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</si>
  <si>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</si>
  <si>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</si>
  <si>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</si>
  <si>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</si>
  <si>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</si>
  <si>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</si>
  <si>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</si>
  <si>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</si>
  <si>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</si>
  <si>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</si>
  <si>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</si>
  <si>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</si>
  <si>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</si>
  <si>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</si>
  <si>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</si>
  <si>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</si>
  <si>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</si>
  <si>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</si>
  <si>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</si>
  <si>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</si>
  <si>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</si>
  <si>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</si>
  <si>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</si>
  <si>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</si>
  <si>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</si>
  <si>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</si>
  <si>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</si>
  <si>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</si>
  <si>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</si>
  <si>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</si>
  <si>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</si>
  <si>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</si>
  <si>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</si>
  <si>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</si>
  <si>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</si>
  <si>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</si>
  <si>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</si>
  <si>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</si>
  <si>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</si>
  <si>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</si>
  <si>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</si>
  <si>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</si>
  <si>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</si>
  <si>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</si>
  <si>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</si>
  <si>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</si>
  <si>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</si>
  <si>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</si>
  <si>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</si>
  <si>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</si>
  <si>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</si>
  <si>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</si>
  <si>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</si>
  <si>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</si>
  <si>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</si>
  <si>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</si>
  <si>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</si>
  <si>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</si>
  <si>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</si>
  <si>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</si>
  <si>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</si>
  <si>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</si>
  <si>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</si>
  <si>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</si>
  <si>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</si>
  <si>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</si>
  <si>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</si>
  <si>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</si>
  <si>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</si>
  <si>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</si>
  <si>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</si>
  <si>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</si>
  <si>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</si>
  <si>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</si>
  <si>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</si>
  <si>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</si>
  <si>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</si>
  <si>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</si>
  <si>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</si>
  <si>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</si>
  <si>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</si>
  <si>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</si>
  <si>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</si>
  <si>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</si>
  <si>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</si>
  <si>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</si>
  <si>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</si>
  <si>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</si>
  <si>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</si>
  <si>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</si>
  <si>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</si>
  <si>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</si>
  <si>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</si>
  <si>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</si>
  <si>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</si>
  <si>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</si>
  <si>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</si>
  <si>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</si>
  <si>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</si>
  <si>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</si>
  <si>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</si>
  <si>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</si>
  <si>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</si>
  <si>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</si>
  <si>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</si>
  <si>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</si>
  <si>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</si>
  <si>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</si>
  <si>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</si>
  <si>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</si>
  <si>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</si>
  <si>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</si>
  <si>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</si>
  <si>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</si>
  <si>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</si>
  <si>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</si>
  <si>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</si>
  <si>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</si>
  <si>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</si>
  <si>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</si>
  <si>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</si>
  <si>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</si>
  <si>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</si>
  <si>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</si>
  <si>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</si>
  <si>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</si>
  <si>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</si>
  <si>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</si>
  <si>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</si>
  <si>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</si>
  <si>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</si>
  <si>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</si>
  <si>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</si>
  <si>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</si>
  <si>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</si>
  <si>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</si>
  <si>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</si>
  <si>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</si>
  <si>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</si>
  <si>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</si>
  <si>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</si>
  <si>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</si>
  <si>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</si>
  <si>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</si>
  <si>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</si>
  <si>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</si>
  <si>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</si>
  <si>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</si>
  <si>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</si>
  <si>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</si>
  <si>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</si>
  <si>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</si>
  <si>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</si>
  <si>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</si>
  <si>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</si>
  <si>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</si>
  <si>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</si>
  <si>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</si>
  <si>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</si>
  <si>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</si>
  <si>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</si>
  <si>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</si>
  <si>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</si>
  <si>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</si>
  <si>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</si>
  <si>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</si>
  <si>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</si>
  <si>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</si>
  <si>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</si>
  <si>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</si>
  <si>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</si>
  <si>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</si>
  <si>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</si>
  <si>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</si>
  <si>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</si>
  <si>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</si>
  <si>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</si>
  <si>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</si>
  <si>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</si>
  <si>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</si>
  <si>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</si>
  <si>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</si>
  <si>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</si>
  <si>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</si>
  <si>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</si>
  <si>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</si>
  <si>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</si>
  <si>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</si>
  <si>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</si>
  <si>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</si>
  <si>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</si>
  <si>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</si>
  <si>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</si>
  <si>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</si>
  <si>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</si>
  <si>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</si>
  <si>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</si>
  <si>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</si>
  <si>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</si>
  <si>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</si>
  <si>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</si>
  <si>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</si>
  <si>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</si>
  <si>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</si>
  <si>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</si>
  <si>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</si>
  <si>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</si>
  <si>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</si>
  <si>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</si>
  <si>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</si>
  <si>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</si>
  <si>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</si>
  <si>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</si>
  <si>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</si>
  <si>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</si>
  <si>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</si>
  <si>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</si>
  <si>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</si>
  <si>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</si>
  <si>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</si>
  <si>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</si>
  <si>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</si>
  <si>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</si>
  <si>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</si>
  <si>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</si>
  <si>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</si>
  <si>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</si>
  <si>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</si>
  <si>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</si>
  <si>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</si>
  <si>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</si>
  <si>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</si>
  <si>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</si>
  <si>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</si>
  <si>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</si>
  <si>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</si>
  <si>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</si>
  <si>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</si>
  <si>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</si>
  <si>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</si>
  <si>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</si>
  <si>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</si>
  <si>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</si>
  <si>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</si>
  <si>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</si>
  <si>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</si>
  <si>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</si>
  <si>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</si>
  <si>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</si>
  <si>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</si>
  <si>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</si>
  <si>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</si>
  <si>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</si>
  <si>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</si>
  <si>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</si>
  <si>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</si>
  <si>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</si>
  <si>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</si>
  <si>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</si>
  <si>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</si>
  <si>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</si>
  <si>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</si>
  <si>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</si>
  <si>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</si>
  <si>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</si>
  <si>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</si>
  <si>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</si>
  <si>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</si>
  <si>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</si>
  <si>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</si>
  <si>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</si>
  <si>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</si>
  <si>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</si>
  <si>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</si>
  <si>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</si>
  <si>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</si>
  <si>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</si>
  <si>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</si>
  <si>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</si>
  <si>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</si>
  <si>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</si>
  <si>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</si>
  <si>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</si>
  <si>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</si>
  <si>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</si>
  <si>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</si>
  <si>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</si>
  <si>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</si>
  <si>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</si>
  <si>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</si>
  <si>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</si>
  <si>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</si>
  <si>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</si>
  <si>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</si>
  <si>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</si>
  <si>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</si>
  <si>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</si>
  <si>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</si>
  <si>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</si>
  <si>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</si>
  <si>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</si>
  <si>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</si>
  <si>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</si>
  <si>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</si>
  <si>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</si>
  <si>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</si>
  <si>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</si>
  <si>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</si>
  <si>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</si>
  <si>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</si>
  <si>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</si>
  <si>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</si>
  <si>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</si>
  <si>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</si>
  <si>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</si>
  <si>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</si>
  <si>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</si>
  <si>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</si>
  <si>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</si>
  <si>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</si>
  <si>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</si>
  <si>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</si>
  <si>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</si>
  <si>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</si>
  <si>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</si>
  <si>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</si>
  <si>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</si>
  <si>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</si>
  <si>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</si>
  <si>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</si>
  <si>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</si>
  <si>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</si>
  <si>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</si>
  <si>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</si>
  <si>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</si>
  <si>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</si>
  <si>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</si>
  <si>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</si>
  <si>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</si>
  <si>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</si>
  <si>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</si>
  <si>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</si>
  <si>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</si>
  <si>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</si>
  <si>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</si>
  <si>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</si>
  <si>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</si>
  <si>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</si>
  <si>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</si>
  <si>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</si>
  <si>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</si>
  <si>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</si>
  <si>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</si>
  <si>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</si>
  <si>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</si>
  <si>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</si>
  <si>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</si>
  <si>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</si>
  <si>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</si>
  <si>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</si>
  <si>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</si>
  <si>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</si>
  <si>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</si>
  <si>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</si>
  <si>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</si>
  <si>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</si>
  <si>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</si>
  <si>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</si>
  <si>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</si>
  <si>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</si>
  <si>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</si>
  <si>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</si>
  <si>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</si>
  <si>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</si>
  <si>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</si>
  <si>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</si>
  <si>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</si>
  <si>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</si>
  <si>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</si>
  <si>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</si>
  <si>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</si>
  <si>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</si>
  <si>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</si>
  <si>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</si>
  <si>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</si>
  <si>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</si>
  <si>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</si>
  <si>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</si>
  <si>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</si>
  <si>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</si>
  <si>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</si>
  <si>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</si>
  <si>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</si>
  <si>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</si>
  <si>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</si>
  <si>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</si>
  <si>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</si>
  <si>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</si>
  <si>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</si>
  <si>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</si>
  <si>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</si>
  <si>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</si>
  <si>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</si>
  <si>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</si>
  <si>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</si>
  <si>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</si>
  <si>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</si>
  <si>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</si>
  <si>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</si>
  <si>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</si>
  <si>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</si>
  <si>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</si>
  <si>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</si>
  <si>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</si>
  <si>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</si>
  <si>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</si>
  <si>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</si>
  <si>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</si>
  <si>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</si>
  <si>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</si>
  <si>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</si>
  <si>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</si>
  <si>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</si>
  <si>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</si>
  <si>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</si>
  <si>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</si>
  <si>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</si>
  <si>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</si>
  <si>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</si>
  <si>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</si>
  <si>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</si>
  <si>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</si>
  <si>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</si>
  <si>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</si>
  <si>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</si>
  <si>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</si>
  <si>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</si>
  <si>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</si>
  <si>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</si>
  <si>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</si>
  <si>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</si>
  <si>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</si>
  <si>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</si>
  <si>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</si>
  <si>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</si>
  <si>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</si>
  <si>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</si>
  <si>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</si>
  <si>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</si>
  <si>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</si>
  <si>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</si>
  <si>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</si>
  <si>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</si>
  <si>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</si>
  <si>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</si>
  <si>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</si>
  <si>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</si>
  <si>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</si>
  <si>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</si>
  <si>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</si>
  <si>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</si>
  <si>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</si>
  <si>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</si>
  <si>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</si>
  <si>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</si>
  <si>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</si>
  <si>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</si>
  <si>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</si>
  <si>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</si>
  <si>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</si>
  <si>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</si>
  <si>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</si>
  <si>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</si>
  <si>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</si>
  <si>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</si>
  <si>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</si>
  <si>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</si>
  <si>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</si>
  <si>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</si>
  <si>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</si>
  <si>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</si>
  <si>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</si>
  <si>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</si>
  <si>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</si>
  <si>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</si>
  <si>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</si>
  <si>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</si>
  <si>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</si>
  <si>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</si>
  <si>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</si>
  <si>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</si>
  <si>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</si>
  <si>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</si>
  <si>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</si>
  <si>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</si>
  <si>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</si>
  <si>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</si>
  <si>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</si>
  <si>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</si>
  <si>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</si>
  <si>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</si>
  <si>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</si>
  <si>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</si>
  <si>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</si>
  <si>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</si>
  <si>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</si>
  <si>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</si>
  <si>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</si>
  <si>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</si>
  <si>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</si>
  <si>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</si>
  <si>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</si>
  <si>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</si>
  <si>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</si>
  <si>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</si>
  <si>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</si>
  <si>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</si>
  <si>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</si>
  <si>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</si>
  <si>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</si>
  <si>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</si>
  <si>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</si>
  <si>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</si>
  <si>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</si>
  <si>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</si>
  <si>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</si>
  <si>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</si>
  <si>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</si>
  <si>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</si>
  <si>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</si>
  <si>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</si>
  <si>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</si>
  <si>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</si>
  <si>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</si>
  <si>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</si>
  <si>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</si>
  <si>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</si>
  <si>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</si>
  <si>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</si>
  <si>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</si>
  <si>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</si>
  <si>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</si>
  <si>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</si>
  <si>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</si>
  <si>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</si>
  <si>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</si>
  <si>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</si>
  <si>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</si>
  <si>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</si>
  <si>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</si>
  <si>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</si>
  <si>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</si>
  <si>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</si>
  <si>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</si>
  <si>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</si>
  <si>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</si>
  <si>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</si>
  <si>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</si>
  <si>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</si>
  <si>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</si>
  <si>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</si>
  <si>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</si>
  <si>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</si>
  <si>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</si>
  <si>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</si>
  <si>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</si>
  <si>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</si>
  <si>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</si>
  <si>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</si>
  <si>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</si>
  <si>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</si>
  <si>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</si>
  <si>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</si>
  <si>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</si>
  <si>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</si>
  <si>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</si>
  <si>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</si>
  <si>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</si>
  <si>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</si>
  <si>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</si>
  <si>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</si>
  <si>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</si>
  <si>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</si>
  <si>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</si>
  <si>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</si>
  <si>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</si>
  <si>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</si>
  <si>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</si>
  <si>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</si>
  <si>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</si>
  <si>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</si>
  <si>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</si>
  <si>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</si>
  <si>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</si>
  <si>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</si>
  <si>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</si>
  <si>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</si>
  <si>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</si>
  <si>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</si>
  <si>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</si>
  <si>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</si>
  <si>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</si>
  <si>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</si>
  <si>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</si>
  <si>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</si>
  <si>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</si>
  <si>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</si>
  <si>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</si>
  <si>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</si>
  <si>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</si>
  <si>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</si>
  <si>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</si>
  <si>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</si>
  <si>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</si>
  <si>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</si>
  <si>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</si>
  <si>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</si>
  <si>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</si>
  <si>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</si>
  <si>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</si>
  <si>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</si>
  <si>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</si>
  <si>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</si>
  <si>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</si>
  <si>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</si>
  <si>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</si>
  <si>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</si>
  <si>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</si>
  <si>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</si>
  <si>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</si>
  <si>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</si>
  <si>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</si>
  <si>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</si>
  <si>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</si>
  <si>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</si>
  <si>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</si>
  <si>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</si>
  <si>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</si>
  <si>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</si>
  <si>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</si>
  <si>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</si>
  <si>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</si>
  <si>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</si>
  <si>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</si>
  <si>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</si>
  <si>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</si>
  <si>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</si>
  <si>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</si>
  <si>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</si>
  <si>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</si>
  <si>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</si>
  <si>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</si>
  <si>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</si>
  <si>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</si>
  <si>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</si>
  <si>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</si>
  <si>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</si>
  <si>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</si>
  <si>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</si>
  <si>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</si>
  <si>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</si>
  <si>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</si>
  <si>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</si>
  <si>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</si>
  <si>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</si>
  <si>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</si>
  <si>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</si>
  <si>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</si>
  <si>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</si>
  <si>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</si>
  <si>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</si>
  <si>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</si>
  <si>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</si>
  <si>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</si>
  <si>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</si>
  <si>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</si>
  <si>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</si>
  <si>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</si>
  <si>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</si>
  <si>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</si>
  <si>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</si>
  <si>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</si>
  <si>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</si>
  <si>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</si>
  <si>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</si>
  <si>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</si>
  <si>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</si>
  <si>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</si>
  <si>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</si>
  <si>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</si>
  <si>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</si>
  <si>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</si>
  <si>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</si>
  <si>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</si>
  <si>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</si>
  <si>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</si>
  <si>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</si>
  <si>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</si>
  <si>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</si>
  <si>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</si>
  <si>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</si>
  <si>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</si>
  <si>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</si>
  <si>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</si>
  <si>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</si>
  <si>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</si>
  <si>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</si>
  <si>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</si>
  <si>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</si>
  <si>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</si>
  <si>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</si>
  <si>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</si>
  <si>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</si>
  <si>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</si>
  <si>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</si>
  <si>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</si>
  <si>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</si>
  <si>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</si>
  <si>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</si>
  <si>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</si>
  <si>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</si>
  <si>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</si>
  <si>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</si>
  <si>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</si>
  <si>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</si>
  <si>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</si>
  <si>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</si>
  <si>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</si>
  <si>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</si>
  <si>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</si>
  <si>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</si>
  <si>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</si>
  <si>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</si>
  <si>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</si>
  <si>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</si>
  <si>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</si>
  <si>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</si>
  <si>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</si>
  <si>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</si>
  <si>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</si>
  <si>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</si>
  <si>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</si>
  <si>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</si>
  <si>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</si>
  <si>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</si>
  <si>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</si>
  <si>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</si>
  <si>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</si>
  <si>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</si>
  <si>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</si>
  <si>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</si>
  <si>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</si>
  <si>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</si>
  <si>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</si>
  <si>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</si>
  <si>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</si>
  <si>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</si>
  <si>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</si>
  <si>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</si>
  <si>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</si>
  <si>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</si>
  <si>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</si>
  <si>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</si>
  <si>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</si>
  <si>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</si>
  <si>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</si>
  <si>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</si>
  <si>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</si>
  <si>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</si>
  <si>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</si>
  <si>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</si>
  <si>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</si>
  <si>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</si>
  <si>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</si>
  <si>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</si>
  <si>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</si>
  <si>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</si>
  <si>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</si>
  <si>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</si>
  <si>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</si>
  <si>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</si>
  <si>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</si>
  <si>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</si>
  <si>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</si>
  <si>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</si>
  <si>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</si>
  <si>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</si>
  <si>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</si>
  <si>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</si>
  <si>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</si>
  <si>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</si>
  <si>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</si>
  <si>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</si>
  <si>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</si>
  <si>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</si>
  <si>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</si>
  <si>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</si>
  <si>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</si>
  <si>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</si>
  <si>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</si>
  <si>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</si>
  <si>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</si>
  <si>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</si>
  <si>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</si>
  <si>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</si>
  <si>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</si>
  <si>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</si>
  <si>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</si>
  <si>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</si>
  <si>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</si>
  <si>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</si>
  <si>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</si>
  <si>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</si>
  <si>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</si>
  <si>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</si>
  <si>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</si>
  <si>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</si>
  <si>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</si>
  <si>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</si>
  <si>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</si>
  <si>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</si>
  <si>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</si>
  <si>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</si>
  <si>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</si>
  <si>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</si>
  <si>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</si>
  <si>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</si>
  <si>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</si>
  <si>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</si>
  <si>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</si>
  <si>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</si>
  <si>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</si>
  <si>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</si>
  <si>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</si>
  <si>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</si>
  <si>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</si>
  <si>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</si>
  <si>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</si>
  <si>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</si>
  <si>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</si>
  <si>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</si>
  <si>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</si>
  <si>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</si>
  <si>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</si>
  <si>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</si>
  <si>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</si>
  <si>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</si>
  <si>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</si>
  <si>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</si>
  <si>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</si>
  <si>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</si>
  <si>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</si>
  <si>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</si>
  <si>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</si>
  <si>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</si>
  <si>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</si>
  <si>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</si>
  <si>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</si>
  <si>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</si>
  <si>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</si>
  <si>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</si>
  <si>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</si>
  <si>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</si>
  <si>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</si>
  <si>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</si>
  <si>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</si>
  <si>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</si>
  <si>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</si>
  <si>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</si>
  <si>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</si>
  <si>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</si>
  <si>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</si>
  <si>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</si>
  <si>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</si>
  <si>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</si>
  <si>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</si>
  <si>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</si>
  <si>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</si>
  <si>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</si>
  <si>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</si>
  <si>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</si>
  <si>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</si>
  <si>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</si>
  <si>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</si>
  <si>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</si>
  <si>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</si>
  <si>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</si>
  <si>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</si>
  <si>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</si>
  <si>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</si>
  <si>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</si>
  <si>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</si>
  <si>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</si>
  <si>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</si>
  <si>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</si>
  <si>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</si>
  <si>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</si>
  <si>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</si>
  <si>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</si>
  <si>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</si>
  <si>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</si>
  <si>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</si>
  <si>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</si>
  <si>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</si>
  <si>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</si>
  <si>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</si>
  <si>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</si>
  <si>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</si>
  <si>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</si>
  <si>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</si>
  <si>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</si>
  <si>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</si>
  <si>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</si>
  <si>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</si>
  <si>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</si>
  <si>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</si>
  <si>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</si>
  <si>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</si>
  <si>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</si>
  <si>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</si>
  <si>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</si>
  <si>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</si>
  <si>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</si>
  <si>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</si>
  <si>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</si>
  <si>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</si>
  <si>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</si>
  <si>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</si>
  <si>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</si>
  <si>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</si>
  <si>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</si>
  <si>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</si>
  <si>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</si>
  <si>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</si>
  <si>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</si>
  <si>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</si>
  <si>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</si>
  <si>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</si>
  <si>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</si>
  <si>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</si>
  <si>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</si>
  <si>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</si>
  <si>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</si>
  <si>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</si>
  <si>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</si>
  <si>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</si>
  <si>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</si>
  <si>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</si>
  <si>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</si>
  <si>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</si>
  <si>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</si>
  <si>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</si>
  <si>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</si>
  <si>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</si>
  <si>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</si>
  <si>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</si>
  <si>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</si>
  <si>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</si>
  <si>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</si>
  <si>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</si>
  <si>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</si>
  <si>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</si>
  <si>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</si>
  <si>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</si>
  <si>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</si>
  <si>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</si>
  <si>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</si>
  <si>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</si>
  <si>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</si>
  <si>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</si>
  <si>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</si>
  <si>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</si>
  <si>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</si>
  <si>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</si>
  <si>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</si>
  <si>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</si>
  <si>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</si>
  <si>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</si>
  <si>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</si>
  <si>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</si>
  <si>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</si>
  <si>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</si>
  <si>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</si>
  <si>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</si>
  <si>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</si>
  <si>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</si>
  <si>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</si>
  <si>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</si>
  <si>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</si>
  <si>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</si>
  <si>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</si>
  <si>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</si>
  <si>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</si>
  <si>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</si>
  <si>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</si>
  <si>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</si>
  <si>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</si>
  <si>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</si>
  <si>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</si>
  <si>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</si>
  <si>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</si>
  <si>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</si>
  <si>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</si>
  <si>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</si>
  <si>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</si>
  <si>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</si>
  <si>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</si>
  <si>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</si>
  <si>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</si>
  <si>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</si>
  <si>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</si>
  <si>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</si>
  <si>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</si>
  <si>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</si>
  <si>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</si>
  <si>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</si>
  <si>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</si>
  <si>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</si>
  <si>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</si>
  <si>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</si>
  <si>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</si>
  <si>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</si>
  <si>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</si>
  <si>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</si>
  <si>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</si>
  <si>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</si>
  <si>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</si>
  <si>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</si>
  <si>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</si>
  <si>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</si>
  <si>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</si>
  <si>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</si>
  <si>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</si>
  <si>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</si>
  <si>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</si>
  <si>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</si>
  <si>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</si>
  <si>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</si>
  <si>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</si>
  <si>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</si>
  <si>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</si>
  <si>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</si>
  <si>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</si>
  <si>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</si>
  <si>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</si>
  <si>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</si>
  <si>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</si>
  <si>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</si>
  <si>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</si>
  <si>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</si>
  <si>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</si>
  <si>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</si>
  <si>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</si>
  <si>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</si>
  <si>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</si>
  <si>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</si>
  <si>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</si>
  <si>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</si>
  <si>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</si>
  <si>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</si>
  <si>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</si>
  <si>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</si>
  <si>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</si>
  <si>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</si>
  <si>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</si>
  <si>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</si>
  <si>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</si>
  <si>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</si>
  <si>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</si>
  <si>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</si>
  <si>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</si>
  <si>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</si>
  <si>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</si>
  <si>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</si>
  <si>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</si>
  <si>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</si>
  <si>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</si>
  <si>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</si>
  <si>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</si>
  <si>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</si>
  <si>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</si>
  <si>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</si>
  <si>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</si>
  <si>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</si>
  <si>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</si>
  <si>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</si>
  <si>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</si>
  <si>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</si>
  <si>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</si>
  <si>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</si>
  <si>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</si>
  <si>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</si>
  <si>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</si>
  <si>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</si>
  <si>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</si>
  <si>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</si>
  <si>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</si>
  <si>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</si>
  <si>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</si>
  <si>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</si>
  <si>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</si>
  <si>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</si>
  <si>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</si>
  <si>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</si>
  <si>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</si>
  <si>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</si>
  <si>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</si>
  <si>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</si>
  <si>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</si>
  <si>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</si>
  <si>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</si>
  <si>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</si>
  <si>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</si>
  <si>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</si>
  <si>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</si>
  <si>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</si>
  <si>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</si>
  <si>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</si>
  <si>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</si>
  <si>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</si>
  <si>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</si>
  <si>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</si>
  <si>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</si>
  <si>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</si>
  <si>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</si>
  <si>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</si>
  <si>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</si>
  <si>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</si>
  <si>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</si>
  <si>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</si>
  <si>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</si>
  <si>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</si>
  <si>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</si>
  <si>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</si>
  <si>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</si>
  <si>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</si>
  <si>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</si>
  <si>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</si>
  <si>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</si>
  <si>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</si>
  <si>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</si>
  <si>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</si>
  <si>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</si>
  <si>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</si>
  <si>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</si>
  <si>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</si>
  <si>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</si>
  <si>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</si>
  <si>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</si>
  <si>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</si>
  <si>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</si>
  <si>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</si>
  <si>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</si>
  <si>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</si>
  <si>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</si>
  <si>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</si>
  <si>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</si>
  <si>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</si>
  <si>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</si>
  <si>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</si>
  <si>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</si>
  <si>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</si>
  <si>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</si>
  <si>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</si>
  <si>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</si>
  <si>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</si>
  <si>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</si>
  <si>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</si>
  <si>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</si>
  <si>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</si>
  <si>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</si>
  <si>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</si>
  <si>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</si>
  <si>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</si>
  <si>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</si>
  <si>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</si>
  <si>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</si>
  <si>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</si>
  <si>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</si>
  <si>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</si>
  <si>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</si>
  <si>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</si>
  <si>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</si>
  <si>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</si>
  <si>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</si>
  <si>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</si>
  <si>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</si>
  <si>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</si>
  <si>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</si>
  <si>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</si>
  <si>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</si>
  <si>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</si>
  <si>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</si>
  <si>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</si>
  <si>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</si>
  <si>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</si>
  <si>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</si>
  <si>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</si>
  <si>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</si>
  <si>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</si>
  <si>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</si>
  <si>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</si>
  <si>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</si>
  <si>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</si>
  <si>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</si>
  <si>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</si>
  <si>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</si>
  <si>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</si>
  <si>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</si>
  <si>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</si>
  <si>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</si>
  <si>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</si>
  <si>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</si>
  <si>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</si>
  <si>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</si>
  <si>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</si>
  <si>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</si>
  <si>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</si>
  <si>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</si>
  <si>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</si>
  <si>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</si>
  <si>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</si>
  <si>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</si>
  <si>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</si>
  <si>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</si>
  <si>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</si>
  <si>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</si>
  <si>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</si>
  <si>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</si>
  <si>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</si>
  <si>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</si>
  <si>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</si>
  <si>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</si>
  <si>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</si>
  <si>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</si>
  <si>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</si>
  <si>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</si>
  <si>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</si>
  <si>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</si>
  <si>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</si>
  <si>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</si>
  <si>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</si>
  <si>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</si>
  <si>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</si>
  <si>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</si>
  <si>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</si>
  <si>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</si>
  <si>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</si>
  <si>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</si>
  <si>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</si>
  <si>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</si>
  <si>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</si>
  <si>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</si>
  <si>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</si>
  <si>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</si>
  <si>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</si>
  <si>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</si>
  <si>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</si>
  <si>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</si>
  <si>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</si>
  <si>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</si>
  <si>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</si>
  <si>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</si>
  <si>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</si>
  <si>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</si>
  <si>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</si>
  <si>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</si>
  <si>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</si>
  <si>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</si>
  <si>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</si>
  <si>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</si>
  <si>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</si>
  <si>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</si>
  <si>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</si>
  <si>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</si>
  <si>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</si>
  <si>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</si>
  <si>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</si>
  <si>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</si>
  <si>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</si>
  <si>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</si>
  <si>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</si>
  <si>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</si>
  <si>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</si>
  <si>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</si>
  <si>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</si>
  <si>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</si>
  <si>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</si>
  <si>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</si>
  <si>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</si>
  <si>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</si>
  <si>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</si>
  <si>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</si>
  <si>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</si>
  <si>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</si>
  <si>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</si>
  <si>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</si>
  <si>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</si>
  <si>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</si>
  <si>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</si>
  <si>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</si>
  <si>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</si>
  <si>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</si>
  <si>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</si>
  <si>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</si>
  <si>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</si>
  <si>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</si>
  <si>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</si>
  <si>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</si>
  <si>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</si>
  <si>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</si>
  <si>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</si>
  <si>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</si>
  <si>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</si>
  <si>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</si>
  <si>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</si>
  <si>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</si>
  <si>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</si>
  <si>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</si>
  <si>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</si>
  <si>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</si>
  <si>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</si>
  <si>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</si>
  <si>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</si>
  <si>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</si>
  <si>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</si>
  <si>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</si>
  <si>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</si>
  <si>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</si>
  <si>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</si>
  <si>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</si>
  <si>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</si>
  <si>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</si>
  <si>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</si>
  <si>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</si>
  <si>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</si>
  <si>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</si>
  <si>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</si>
  <si>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</si>
  <si>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</si>
  <si>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</si>
  <si>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</si>
  <si>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</si>
  <si>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</si>
  <si>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</si>
  <si>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</si>
  <si>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</si>
  <si>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</si>
  <si>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</si>
  <si>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</si>
  <si>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</si>
  <si>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</si>
  <si>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</si>
  <si>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</si>
  <si>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</si>
  <si>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</si>
  <si>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</si>
  <si>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</si>
  <si>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</si>
  <si>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</si>
  <si>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</si>
  <si>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</si>
  <si>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</si>
  <si>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</si>
  <si>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</si>
  <si>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</si>
  <si>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</si>
  <si>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</si>
  <si>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</si>
  <si>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</si>
  <si>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</si>
  <si>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</si>
  <si>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</si>
  <si>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</si>
  <si>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</si>
  <si>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</si>
  <si>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</si>
  <si>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</si>
  <si>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</si>
  <si>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</si>
  <si>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</si>
  <si>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</si>
  <si>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</si>
  <si>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</si>
  <si>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</si>
  <si>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</si>
  <si>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</si>
  <si>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</si>
  <si>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</si>
  <si>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</si>
  <si>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</si>
  <si>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</si>
  <si>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</si>
  <si>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</si>
  <si>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</si>
  <si>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</si>
  <si>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</si>
  <si>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</si>
  <si>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</si>
  <si>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</si>
  <si>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</si>
  <si>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</si>
  <si>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</si>
  <si>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</si>
  <si>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</si>
  <si>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</si>
  <si>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</si>
  <si>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</si>
  <si>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</si>
  <si>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</si>
  <si>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</si>
  <si>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</si>
  <si>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</si>
  <si>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</si>
  <si>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</si>
  <si>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</si>
  <si>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</si>
  <si>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</si>
  <si>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</si>
  <si>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</si>
  <si>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</si>
  <si>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</si>
  <si>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</si>
  <si>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</si>
  <si>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</si>
  <si>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</si>
  <si>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</si>
  <si>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</si>
  <si>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</si>
  <si>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</si>
  <si>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</si>
  <si>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</si>
  <si>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</si>
  <si>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</si>
  <si>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</si>
  <si>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</si>
  <si>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</si>
  <si>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</si>
  <si>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</si>
  <si>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</si>
  <si>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</si>
  <si>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</si>
  <si>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</si>
  <si>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</si>
  <si>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</si>
  <si>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</si>
  <si>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</si>
  <si>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</si>
  <si>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</si>
  <si>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</si>
  <si>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</si>
  <si>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</si>
  <si>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</si>
  <si>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</si>
  <si>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</si>
  <si>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</si>
  <si>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</si>
  <si>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</si>
  <si>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</si>
  <si>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</si>
  <si>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</si>
  <si>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</si>
  <si>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</si>
  <si>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</si>
  <si>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</si>
  <si>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</si>
  <si>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</si>
  <si>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</si>
  <si>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</si>
  <si>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</si>
  <si>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</si>
  <si>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</si>
  <si>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</si>
  <si>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</si>
  <si>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</si>
  <si>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</si>
  <si>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</si>
  <si>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</si>
  <si>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</si>
  <si>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</si>
  <si>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</si>
  <si>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</si>
  <si>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</si>
  <si>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</si>
  <si>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</si>
  <si>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</si>
  <si>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</si>
  <si>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</si>
  <si>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</si>
  <si>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</si>
  <si>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</si>
  <si>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</si>
  <si>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</si>
  <si>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</si>
  <si>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</si>
  <si>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</si>
  <si>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</si>
  <si>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</si>
  <si>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</si>
  <si>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</si>
  <si>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</si>
  <si>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</si>
  <si>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</si>
  <si>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</si>
  <si>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</si>
  <si>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</si>
  <si>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</si>
  <si>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</si>
  <si>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</si>
  <si>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</si>
  <si>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</si>
  <si>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</si>
  <si>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</si>
  <si>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</si>
  <si>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</si>
  <si>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</si>
  <si>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</si>
  <si>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</si>
  <si>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</si>
  <si>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</si>
  <si>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</si>
  <si>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</si>
  <si>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</si>
  <si>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</si>
  <si>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</si>
  <si>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</si>
  <si>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</si>
  <si>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</si>
  <si>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</si>
  <si>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</si>
  <si>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</si>
  <si>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</si>
  <si>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</si>
  <si>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</si>
  <si>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</si>
  <si>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</si>
  <si>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</si>
  <si>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</si>
  <si>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</si>
  <si>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</si>
  <si>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</si>
  <si>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</si>
  <si>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</si>
  <si>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</si>
  <si>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</si>
  <si>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</si>
  <si>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</si>
  <si>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</si>
  <si>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</si>
  <si>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</si>
  <si>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</si>
  <si>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</si>
  <si>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</si>
  <si>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</si>
  <si>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</si>
  <si>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</si>
  <si>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</si>
  <si>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</si>
  <si>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</si>
  <si>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</si>
  <si>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</si>
  <si>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</si>
  <si>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</si>
  <si>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</si>
  <si>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</si>
  <si>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</si>
  <si>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</si>
  <si>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</si>
  <si>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</si>
  <si>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</si>
  <si>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</si>
  <si>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</si>
  <si>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</si>
  <si>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</si>
  <si>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</si>
  <si>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</si>
  <si>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</si>
  <si>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</si>
  <si>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</si>
  <si>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</si>
  <si>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</si>
  <si>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</si>
  <si>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</si>
  <si>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</si>
  <si>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</si>
  <si>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</si>
  <si>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</si>
  <si>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</si>
  <si>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</si>
  <si>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</si>
  <si>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</si>
  <si>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</si>
  <si>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</si>
  <si>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</si>
  <si>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</si>
  <si>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</si>
  <si>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</si>
  <si>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</si>
  <si>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</si>
  <si>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</si>
  <si>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</si>
  <si>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</si>
  <si>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</si>
  <si>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</si>
  <si>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</si>
  <si>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</si>
  <si>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</si>
  <si>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</si>
  <si>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</si>
  <si>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</si>
  <si>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</si>
  <si>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</si>
  <si>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</si>
  <si>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</si>
  <si>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</si>
  <si>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</si>
  <si>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</si>
  <si>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</si>
  <si>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</si>
  <si>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</si>
  <si>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</si>
  <si>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</si>
  <si>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</si>
  <si>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</si>
  <si>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</si>
  <si>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</si>
  <si>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</si>
  <si>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</si>
  <si>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</si>
  <si>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</si>
  <si>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</si>
  <si>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</si>
  <si>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</si>
  <si>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</si>
  <si>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</si>
  <si>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</si>
  <si>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</si>
  <si>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</si>
  <si>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</si>
  <si>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</si>
  <si>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</si>
  <si>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</si>
  <si>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</si>
  <si>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</si>
  <si>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</si>
  <si>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</si>
  <si>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</si>
  <si>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</si>
  <si>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</si>
  <si>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</si>
  <si>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</si>
  <si>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</si>
  <si>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</si>
  <si>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</si>
  <si>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</si>
  <si>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</si>
  <si>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</si>
  <si>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</si>
  <si>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</si>
  <si>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</si>
  <si>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</si>
  <si>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</si>
  <si>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</si>
  <si>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</si>
  <si>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</si>
  <si>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</si>
  <si>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</si>
  <si>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</si>
  <si>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</si>
  <si>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</si>
  <si>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</si>
  <si>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</si>
  <si>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</si>
  <si>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</si>
  <si>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</si>
  <si>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</si>
  <si>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</si>
  <si>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</si>
  <si>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</si>
  <si>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</si>
  <si>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</si>
  <si>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</si>
  <si>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</si>
  <si>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</si>
  <si>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</si>
  <si>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</si>
  <si>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</si>
  <si>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</si>
  <si>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</si>
  <si>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</si>
  <si>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</si>
  <si>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</si>
  <si>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</si>
  <si>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</si>
  <si>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</si>
  <si>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</si>
  <si>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</si>
  <si>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</si>
  <si>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</si>
  <si>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</si>
  <si>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</si>
  <si>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</si>
  <si>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</si>
  <si>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</si>
  <si>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</si>
  <si>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</si>
  <si>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</si>
  <si>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</si>
  <si>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</si>
  <si>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</si>
  <si>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</si>
  <si>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</si>
  <si>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</si>
  <si>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</si>
  <si>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</si>
  <si>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</si>
  <si>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</si>
  <si>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</si>
  <si>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</si>
  <si>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</si>
  <si>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</si>
  <si>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</si>
  <si>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</si>
  <si>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</si>
  <si>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</si>
  <si>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</si>
  <si>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</si>
  <si>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</si>
  <si>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</si>
  <si>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</si>
  <si>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</si>
  <si>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</si>
  <si>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</si>
  <si>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</si>
  <si>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</si>
  <si>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</si>
  <si>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</si>
  <si>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</si>
  <si>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</si>
  <si>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</si>
  <si>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</si>
  <si>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</si>
  <si>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</si>
  <si>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</si>
  <si>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</si>
  <si>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</si>
  <si>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</si>
  <si>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</si>
  <si>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</si>
  <si>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</si>
  <si>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</si>
  <si>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</si>
  <si>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</si>
  <si>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</si>
  <si>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</si>
  <si>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</si>
  <si>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</si>
  <si>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</si>
  <si>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</si>
  <si>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</si>
  <si>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</si>
  <si>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</si>
  <si>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</si>
  <si>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</si>
  <si>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</si>
  <si>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</si>
  <si>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</si>
  <si>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</si>
  <si>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</si>
  <si>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</si>
  <si>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</si>
  <si>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</si>
  <si>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</si>
  <si>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</si>
  <si>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</si>
  <si>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</si>
  <si>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</si>
  <si>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</si>
  <si>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</si>
  <si>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</si>
  <si>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</si>
  <si>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</si>
  <si>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</si>
  <si>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</si>
  <si>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</si>
  <si>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</si>
  <si>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</si>
  <si>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</si>
  <si>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</si>
  <si>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</si>
  <si>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</si>
  <si>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</si>
  <si>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</si>
  <si>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</si>
  <si>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</si>
  <si>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</si>
  <si>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</si>
  <si>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</si>
  <si>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</si>
  <si>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</si>
  <si>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</si>
  <si>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</si>
  <si>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</si>
  <si>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</si>
  <si>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</si>
  <si>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</si>
  <si>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</si>
  <si>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</si>
  <si>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</si>
  <si>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</si>
  <si>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</si>
  <si>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</si>
  <si>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</si>
  <si>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</si>
  <si>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</si>
  <si>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</si>
  <si>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</si>
  <si>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</si>
  <si>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</si>
  <si>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</si>
  <si>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</si>
  <si>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</si>
  <si>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</si>
  <si>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</si>
  <si>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</si>
  <si>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</si>
  <si>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</si>
  <si>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</si>
  <si>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</si>
  <si>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</si>
  <si>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</si>
  <si>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</si>
  <si>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</si>
  <si>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</si>
  <si>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</si>
  <si>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</si>
  <si>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</si>
  <si>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</si>
  <si>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</si>
  <si>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</si>
  <si>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</si>
  <si>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</si>
  <si>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</si>
  <si>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</si>
  <si>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</si>
  <si>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</si>
  <si>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</si>
  <si>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</si>
  <si>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</si>
  <si>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</si>
  <si>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</si>
  <si>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</si>
  <si>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</si>
  <si>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</si>
  <si>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</si>
  <si>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</si>
  <si>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</si>
  <si>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</si>
  <si>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</si>
  <si>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</si>
  <si>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</si>
  <si>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</si>
  <si>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</si>
  <si>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</si>
  <si>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</si>
  <si>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</si>
  <si>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</si>
  <si>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</si>
  <si>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</si>
  <si>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</si>
  <si>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</si>
  <si>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</si>
  <si>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</si>
  <si>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</si>
  <si>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</si>
  <si>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</si>
  <si>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</si>
  <si>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</si>
  <si>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</si>
  <si>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</si>
  <si>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</si>
  <si>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</si>
  <si>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</si>
  <si>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</si>
  <si>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</si>
  <si>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</si>
  <si>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</si>
  <si>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</si>
  <si>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</si>
  <si>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</si>
  <si>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</si>
  <si>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</si>
  <si>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</si>
  <si>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</si>
  <si>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</si>
  <si>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</si>
  <si>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</si>
  <si>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</si>
  <si>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</si>
  <si>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</si>
  <si>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</si>
  <si>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</si>
  <si>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</si>
  <si>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</si>
  <si>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</si>
  <si>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</si>
  <si>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</si>
  <si>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</si>
  <si>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</si>
  <si>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</si>
  <si>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</si>
  <si>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</si>
  <si>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</si>
  <si>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</si>
  <si>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</si>
  <si>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</si>
  <si>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</si>
  <si>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</si>
  <si>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</si>
  <si>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</si>
  <si>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</si>
  <si>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</si>
  <si>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</si>
  <si>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</si>
  <si>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</si>
  <si>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</si>
  <si>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</si>
  <si>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</si>
  <si>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</si>
  <si>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</si>
  <si>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</si>
  <si>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</si>
  <si>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</si>
  <si>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</si>
  <si>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</si>
  <si>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</si>
  <si>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</si>
  <si>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</si>
  <si>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</si>
  <si>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</si>
  <si>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</si>
  <si>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</si>
  <si>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</si>
  <si>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</si>
  <si>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</si>
  <si>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</si>
  <si>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</si>
  <si>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</si>
  <si>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</si>
  <si>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</si>
  <si>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</si>
  <si>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</si>
  <si>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</si>
  <si>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</si>
  <si>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</si>
  <si>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</si>
  <si>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</si>
  <si>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</si>
  <si>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</si>
  <si>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</si>
  <si>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</si>
  <si>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</si>
  <si>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</si>
  <si>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</si>
  <si>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</si>
  <si>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</si>
  <si>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</si>
  <si>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</si>
  <si>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</si>
  <si>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</si>
  <si>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</si>
  <si>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</si>
  <si>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</si>
  <si>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</si>
  <si>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</si>
  <si>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</si>
  <si>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</si>
  <si>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</si>
  <si>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</si>
  <si>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</si>
  <si>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</si>
  <si>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</si>
  <si>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</si>
  <si>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</si>
  <si>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</si>
  <si>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</si>
  <si>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</si>
  <si>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</si>
  <si>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</si>
  <si>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</si>
  <si>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</si>
  <si>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</si>
  <si>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</si>
  <si>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</si>
  <si>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</si>
  <si>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</si>
  <si>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</si>
  <si>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</si>
  <si>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</si>
  <si>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</si>
  <si>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</si>
  <si>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</si>
  <si>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</si>
  <si>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</si>
  <si>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</si>
  <si>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</si>
  <si>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</si>
  <si>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</si>
  <si>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</si>
  <si>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</si>
  <si>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</si>
  <si>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</si>
  <si>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</si>
  <si>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</si>
  <si>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</si>
  <si>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</si>
  <si>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</si>
  <si>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</si>
  <si>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</si>
  <si>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</si>
  <si>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</si>
  <si>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</si>
  <si>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</si>
  <si>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</si>
  <si>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</si>
  <si>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</si>
  <si>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</si>
  <si>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</si>
  <si>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</si>
  <si>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</si>
  <si>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</si>
  <si>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</si>
  <si>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</si>
  <si>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</si>
  <si>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</si>
  <si>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</si>
  <si>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</si>
  <si>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</si>
  <si>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</si>
  <si>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</si>
  <si>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</si>
  <si>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</si>
  <si>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</si>
  <si>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</si>
  <si>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</si>
  <si>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</si>
  <si>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</si>
  <si>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</si>
  <si>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</si>
  <si>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</si>
  <si>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</si>
  <si>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</si>
  <si>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</si>
  <si>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</si>
  <si>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</si>
  <si>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</si>
  <si>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</si>
  <si>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</si>
  <si>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</si>
  <si>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</si>
  <si>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</si>
  <si>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</si>
  <si>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</si>
  <si>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</si>
  <si>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</si>
  <si>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</si>
  <si>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</si>
  <si>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</si>
  <si>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</si>
  <si>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</si>
  <si>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</si>
  <si>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</si>
  <si>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</si>
  <si>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</si>
  <si>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</si>
  <si>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</si>
  <si>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</si>
  <si>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</si>
  <si>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</si>
  <si>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</si>
  <si>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</si>
  <si>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</si>
  <si>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</si>
  <si>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</si>
  <si>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</si>
  <si>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</si>
  <si>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</si>
  <si>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</si>
  <si>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</si>
  <si>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</si>
  <si>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</si>
  <si>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</si>
  <si>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</si>
  <si>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</si>
  <si>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</si>
  <si>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</si>
  <si>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</si>
  <si>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</si>
  <si>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</si>
  <si>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</si>
  <si>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</si>
  <si>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</si>
  <si>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</si>
  <si>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</si>
  <si>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</si>
  <si>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</si>
  <si>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</si>
  <si>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</si>
  <si>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</si>
  <si>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</si>
  <si>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</si>
  <si>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</si>
  <si>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</si>
  <si>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</si>
  <si>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</si>
  <si>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</si>
  <si>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</si>
  <si>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</si>
  <si>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</si>
  <si>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</si>
  <si>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</si>
  <si>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</si>
  <si>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</si>
  <si>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</si>
  <si>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</si>
  <si>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</si>
  <si>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</si>
  <si>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</si>
  <si>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</si>
  <si>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</si>
  <si>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</si>
  <si>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</si>
  <si>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</si>
  <si>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</si>
  <si>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</si>
  <si>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</si>
  <si>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</si>
  <si>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</si>
  <si>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</si>
  <si>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</si>
  <si>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</si>
  <si>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</si>
  <si>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</si>
  <si>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</si>
  <si>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</si>
  <si>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</si>
  <si>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</si>
  <si>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</si>
  <si>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</si>
  <si>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</si>
  <si>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</si>
  <si>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</si>
  <si>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</si>
  <si>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</si>
  <si>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</si>
  <si>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</si>
  <si>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</si>
  <si>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</si>
  <si>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</si>
  <si>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</si>
  <si>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</si>
  <si>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</si>
  <si>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</si>
  <si>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</si>
  <si>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</si>
  <si>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</si>
  <si>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</si>
  <si>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</si>
  <si>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</si>
  <si>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</si>
  <si>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</si>
  <si>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</si>
  <si>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</si>
  <si>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</si>
  <si>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</si>
  <si>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</si>
  <si>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</si>
  <si>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</si>
  <si>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</si>
  <si>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</si>
  <si>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</si>
  <si>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</si>
  <si>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</si>
  <si>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</si>
  <si>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</si>
  <si>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</si>
  <si>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</si>
  <si>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</si>
  <si>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</si>
  <si>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</si>
  <si>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</si>
  <si>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</si>
  <si>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</si>
  <si>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</si>
  <si>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</si>
  <si>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</si>
  <si>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</si>
  <si>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</si>
  <si>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</si>
  <si>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</si>
  <si>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</si>
  <si>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</si>
  <si>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</si>
  <si>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</si>
  <si>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</si>
  <si>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</si>
  <si>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</si>
  <si>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</si>
  <si>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</si>
  <si>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</si>
  <si>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</si>
  <si>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</si>
  <si>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</si>
  <si>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</si>
  <si>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</si>
  <si>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</si>
  <si>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</si>
  <si>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</si>
  <si>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</si>
  <si>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</si>
  <si>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</si>
  <si>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</si>
  <si>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</si>
  <si>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</si>
  <si>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</si>
  <si>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</si>
  <si>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</si>
  <si>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</si>
  <si>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</si>
  <si>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</si>
  <si>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</si>
  <si>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</si>
  <si>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</si>
  <si>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</si>
  <si>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</si>
  <si>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</si>
  <si>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</si>
  <si>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</si>
  <si>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</si>
  <si>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</si>
  <si>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</si>
  <si>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</si>
  <si>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</si>
  <si>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</si>
  <si>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</si>
  <si>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</si>
  <si>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</si>
  <si>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</si>
  <si>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</si>
  <si>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</si>
  <si>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</si>
  <si>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</si>
  <si>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</si>
  <si>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</si>
  <si>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</si>
  <si>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</si>
  <si>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</si>
  <si>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</si>
  <si>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</si>
  <si>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</si>
  <si>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</si>
  <si>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</si>
  <si>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</si>
  <si>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</si>
  <si>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</si>
  <si>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</si>
  <si>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</si>
  <si>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</si>
  <si>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</si>
  <si>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</si>
  <si>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</si>
  <si>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</si>
  <si>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</si>
  <si>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</si>
  <si>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</si>
  <si>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</si>
  <si>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</si>
  <si>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</si>
  <si>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</si>
  <si>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</si>
  <si>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</si>
  <si>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</si>
  <si>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</si>
  <si>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</si>
  <si>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</si>
  <si>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</si>
  <si>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</si>
  <si>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</si>
  <si>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</si>
  <si>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</si>
  <si>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</si>
  <si>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</si>
  <si>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</si>
  <si>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</si>
  <si>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</si>
  <si>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</si>
  <si>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</si>
  <si>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</si>
  <si>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</si>
  <si>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</si>
  <si>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</si>
  <si>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</si>
  <si>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</si>
  <si>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</si>
  <si>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</si>
  <si>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</si>
  <si>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</si>
  <si>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</si>
  <si>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</si>
  <si>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</si>
  <si>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</si>
  <si>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</si>
  <si>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</si>
  <si>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</si>
  <si>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</si>
  <si>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</si>
  <si>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</si>
  <si>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</si>
  <si>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</si>
  <si>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</si>
  <si>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</si>
  <si>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</si>
  <si>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</si>
  <si>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</si>
  <si>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</si>
  <si>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</si>
  <si>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</si>
  <si>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</si>
  <si>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</si>
  <si>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</si>
  <si>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</si>
  <si>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</si>
  <si>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</si>
  <si>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</si>
  <si>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</si>
  <si>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</si>
  <si>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</si>
  <si>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</si>
  <si>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</si>
  <si>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</si>
  <si>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</si>
  <si>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</si>
  <si>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</si>
  <si>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</si>
  <si>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</si>
  <si>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</si>
  <si>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</si>
  <si>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</si>
  <si>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</si>
  <si>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</si>
  <si>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</si>
  <si>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</si>
  <si>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</si>
  <si>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</si>
  <si>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</si>
  <si>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</si>
  <si>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</si>
  <si>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</si>
  <si>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</si>
  <si>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</si>
  <si>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</si>
  <si>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</si>
  <si>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</si>
  <si>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</si>
  <si>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</si>
  <si>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</si>
  <si>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</si>
  <si>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</si>
  <si>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</si>
  <si>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</si>
  <si>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</si>
  <si>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</si>
  <si>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</si>
  <si>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</si>
  <si>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</si>
  <si>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</si>
  <si>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</si>
  <si>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</si>
  <si>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</si>
  <si>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</si>
  <si>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</si>
  <si>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</si>
  <si>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</si>
  <si>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</si>
  <si>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</si>
  <si>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</si>
  <si>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</si>
  <si>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</si>
  <si>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</si>
  <si>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</si>
  <si>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</si>
  <si>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</si>
  <si>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</si>
  <si>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</si>
  <si>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</si>
  <si>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</si>
  <si>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</si>
  <si>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</si>
  <si>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</si>
  <si>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</si>
  <si>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</si>
  <si>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</si>
  <si>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</si>
  <si>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</si>
  <si>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</si>
  <si>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</si>
  <si>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</si>
  <si>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</si>
  <si>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</si>
  <si>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</si>
  <si>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</si>
  <si>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</si>
  <si>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</si>
  <si>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</si>
  <si>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</si>
  <si>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</si>
  <si>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</si>
  <si>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</si>
  <si>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</si>
  <si>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</si>
  <si>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</si>
  <si>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</si>
  <si>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</si>
  <si>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</si>
  <si>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</si>
  <si>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</si>
  <si>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</si>
  <si>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</si>
  <si>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</si>
  <si>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</si>
  <si>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</si>
  <si>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</si>
  <si>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</si>
  <si>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</si>
  <si>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</si>
  <si>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</si>
  <si>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</si>
  <si>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</si>
  <si>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</si>
  <si>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</si>
  <si>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</si>
  <si>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</si>
  <si>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</si>
  <si>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</si>
  <si>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</si>
  <si>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</si>
  <si>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</si>
  <si>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</si>
  <si>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</si>
  <si>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</si>
  <si>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</si>
  <si>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</si>
  <si>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</si>
  <si>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</si>
  <si>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</si>
  <si>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</si>
  <si>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</si>
  <si>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</si>
  <si>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</si>
  <si>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</si>
  <si>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</si>
  <si>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</si>
  <si>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</si>
  <si>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</si>
  <si>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</si>
  <si>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</si>
  <si>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</si>
  <si>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</si>
  <si>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</si>
  <si>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</si>
  <si>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</si>
  <si>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</si>
  <si>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</si>
  <si>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</si>
  <si>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</si>
  <si>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</si>
  <si>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</si>
  <si>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</si>
  <si>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</si>
  <si>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</si>
  <si>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</si>
  <si>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</si>
  <si>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</si>
  <si>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</si>
  <si>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</si>
  <si>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</si>
  <si>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</si>
  <si>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</si>
  <si>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</si>
  <si>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</si>
  <si>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</si>
  <si>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</si>
  <si>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</si>
  <si>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</si>
  <si>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</si>
  <si>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</si>
  <si>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</si>
  <si>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</si>
  <si>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</si>
  <si>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</si>
  <si>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</si>
  <si>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</si>
  <si>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</si>
  <si>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</si>
  <si>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</si>
  <si>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</si>
  <si>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</si>
  <si>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</si>
  <si>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</si>
  <si>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</si>
  <si>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</si>
  <si>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</si>
  <si>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</si>
  <si>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</si>
  <si>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</si>
  <si>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</si>
  <si>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</si>
  <si>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</si>
  <si>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</si>
  <si>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</si>
  <si>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</si>
  <si>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</si>
  <si>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</si>
  <si>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</si>
  <si>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</si>
  <si>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</si>
  <si>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</si>
  <si>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</si>
  <si>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</si>
  <si>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</si>
  <si>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</si>
  <si>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</si>
  <si>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</si>
  <si>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</si>
  <si>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</si>
  <si>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</si>
  <si>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</si>
  <si>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</si>
  <si>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</si>
  <si>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</si>
  <si>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</si>
  <si>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</si>
  <si>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</si>
  <si>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</si>
  <si>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</si>
  <si>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</si>
  <si>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</si>
  <si>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</si>
  <si>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</si>
  <si>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</si>
  <si>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</si>
  <si>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</si>
  <si>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</si>
  <si>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</si>
  <si>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</si>
  <si>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</si>
  <si>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</si>
  <si>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</si>
  <si>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</si>
  <si>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</si>
  <si>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</si>
  <si>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</si>
  <si>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</si>
  <si>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</si>
  <si>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</si>
  <si>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</si>
  <si>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</si>
  <si>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</si>
  <si>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</si>
  <si>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</si>
  <si>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</si>
  <si>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</si>
  <si>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</si>
  <si>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</si>
  <si>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</si>
  <si>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</si>
  <si>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</si>
  <si>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</si>
  <si>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</si>
  <si>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</si>
  <si>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</si>
  <si>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</si>
  <si>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</si>
  <si>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</si>
  <si>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</si>
  <si>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</si>
  <si>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</si>
  <si>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</si>
  <si>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</si>
  <si>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</si>
  <si>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</si>
  <si>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</si>
  <si>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</si>
  <si>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</si>
  <si>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</si>
  <si>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</si>
  <si>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</si>
  <si>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</si>
  <si>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</si>
  <si>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</si>
  <si>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</si>
  <si>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</si>
  <si>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</si>
  <si>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</si>
  <si>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</si>
  <si>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</si>
  <si>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</si>
  <si>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</si>
  <si>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</si>
  <si>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</si>
  <si>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</si>
  <si>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</si>
  <si>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</si>
  <si>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</si>
  <si>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</si>
  <si>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</si>
  <si>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</si>
  <si>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</si>
  <si>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</si>
  <si>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</si>
  <si>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</si>
  <si>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</si>
  <si>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</si>
  <si>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</si>
  <si>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</si>
  <si>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</si>
  <si>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</si>
  <si>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</si>
  <si>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</si>
  <si>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</si>
  <si>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</si>
  <si>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</si>
  <si>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</si>
  <si>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</si>
  <si>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</si>
  <si>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</si>
  <si>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</si>
  <si>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</si>
  <si>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</si>
  <si>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</si>
  <si>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</si>
  <si>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</si>
  <si>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</si>
  <si>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</si>
  <si>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</si>
  <si>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</si>
  <si>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</si>
  <si>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</si>
  <si>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</si>
  <si>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</si>
  <si>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</si>
  <si>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</si>
  <si>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</si>
  <si>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</si>
  <si>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</si>
  <si>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</si>
  <si>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</si>
  <si>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</si>
  <si>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</si>
  <si>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</si>
  <si>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</si>
  <si>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</si>
  <si>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</si>
  <si>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</si>
  <si>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</si>
  <si>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</si>
  <si>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</si>
  <si>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</si>
  <si>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</si>
  <si>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</si>
  <si>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</si>
  <si>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</si>
  <si>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</si>
  <si>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</si>
  <si>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</si>
  <si>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</si>
  <si>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</si>
  <si>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</si>
  <si>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</si>
  <si>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</si>
  <si>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</si>
  <si>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</si>
  <si>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</si>
  <si>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</si>
  <si>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</si>
  <si>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</si>
  <si>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</si>
  <si>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</si>
  <si>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</si>
  <si>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</si>
  <si>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</si>
  <si>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</si>
  <si>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</si>
  <si>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</si>
  <si>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</si>
  <si>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</si>
  <si>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</si>
  <si>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</si>
  <si>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</si>
  <si>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</si>
  <si>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</si>
  <si>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</si>
  <si>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</si>
  <si>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</si>
  <si>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</si>
  <si>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</si>
  <si>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</si>
  <si>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</si>
  <si>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</si>
  <si>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</si>
  <si>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</si>
  <si>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</si>
  <si>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</si>
  <si>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</si>
  <si>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</si>
  <si>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</si>
  <si>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</si>
  <si>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</si>
  <si>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</si>
  <si>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</si>
  <si>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</si>
  <si>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</si>
  <si>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</si>
  <si>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</si>
  <si>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</si>
  <si>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</si>
  <si>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</si>
  <si>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</si>
  <si>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</si>
  <si>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</si>
  <si>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</si>
  <si>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</si>
  <si>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</si>
  <si>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</si>
  <si>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</si>
  <si>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</si>
  <si>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</si>
  <si>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</si>
  <si>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</si>
  <si>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</si>
  <si>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</si>
  <si>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</si>
  <si>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</si>
  <si>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</si>
  <si>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</si>
  <si>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</si>
  <si>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</si>
  <si>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</si>
  <si>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</si>
  <si>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</si>
  <si>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</si>
  <si>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</si>
  <si>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</si>
  <si>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</si>
  <si>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</si>
  <si>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</si>
  <si>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</si>
  <si>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</si>
  <si>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</si>
  <si>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</si>
  <si>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</si>
  <si>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</si>
  <si>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</si>
  <si>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</si>
  <si>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</si>
  <si>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</si>
  <si>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</si>
  <si>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</si>
  <si>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</si>
  <si>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</si>
  <si>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</si>
  <si>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</si>
  <si>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</si>
  <si>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</si>
  <si>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</si>
  <si>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</si>
  <si>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</si>
  <si>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</si>
  <si>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</si>
  <si>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</si>
  <si>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</si>
  <si>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</si>
  <si>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</si>
  <si>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</si>
  <si>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</si>
  <si>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</si>
  <si>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</si>
  <si>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</si>
  <si>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</si>
  <si>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</si>
  <si>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</si>
  <si>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</si>
  <si>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</si>
  <si>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</si>
  <si>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</si>
  <si>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</si>
  <si>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</si>
  <si>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</si>
  <si>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</si>
  <si>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</si>
  <si>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</si>
  <si>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</si>
  <si>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</si>
  <si>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</si>
  <si>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</si>
  <si>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</si>
  <si>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</si>
  <si>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</si>
  <si>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</si>
  <si>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</si>
  <si>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</si>
  <si>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</si>
  <si>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</si>
  <si>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</si>
  <si>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</si>
  <si>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</si>
  <si>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</si>
  <si>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</si>
  <si>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</si>
  <si>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</si>
  <si>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</si>
  <si>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</si>
  <si>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</si>
  <si>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</si>
  <si>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</si>
  <si>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</si>
  <si>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</si>
  <si>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</si>
  <si>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</si>
  <si>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</si>
  <si>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</si>
  <si>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</si>
  <si>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</si>
  <si>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</si>
  <si>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</si>
  <si>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</si>
  <si>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</si>
  <si>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</si>
  <si>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</si>
  <si>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</si>
  <si>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</si>
  <si>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</si>
  <si>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</si>
  <si>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</si>
  <si>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</si>
  <si>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</si>
  <si>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</si>
  <si>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</si>
  <si>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</si>
  <si>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</si>
  <si>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</si>
  <si>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</si>
  <si>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</si>
  <si>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</si>
  <si>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</si>
  <si>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</si>
  <si>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</si>
  <si>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</si>
  <si>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</si>
  <si>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</si>
  <si>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</si>
  <si>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</si>
  <si>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</si>
  <si>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</si>
  <si>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</si>
  <si>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</si>
  <si>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</si>
  <si>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</si>
  <si>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</si>
  <si>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</si>
  <si>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</si>
  <si>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</si>
  <si>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</si>
  <si>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</si>
  <si>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</si>
  <si>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</si>
  <si>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</si>
  <si>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</si>
  <si>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</si>
  <si>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</si>
  <si>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</si>
  <si>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</si>
  <si>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</si>
  <si>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</si>
  <si>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</si>
  <si>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</si>
  <si>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</si>
  <si>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</si>
  <si>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</si>
  <si>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</si>
  <si>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</si>
  <si>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</si>
  <si>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</si>
  <si>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</si>
  <si>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</si>
  <si>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</si>
  <si>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</si>
  <si>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</si>
  <si>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</si>
  <si>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</si>
  <si>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</si>
  <si>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</si>
  <si>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</si>
  <si>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</si>
  <si>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</si>
  <si>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</si>
  <si>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</si>
  <si>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</si>
  <si>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</si>
  <si>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</si>
  <si>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</si>
  <si>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</si>
  <si>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</si>
  <si>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</si>
  <si>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</si>
  <si>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</si>
  <si>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</si>
  <si>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</si>
  <si>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</si>
  <si>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</si>
  <si>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</si>
  <si>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</si>
  <si>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</si>
  <si>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</si>
  <si>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</si>
  <si>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</si>
  <si>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</si>
  <si>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</si>
  <si>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</si>
  <si>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</si>
  <si>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</si>
  <si>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</si>
  <si>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</si>
  <si>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</si>
  <si>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</si>
  <si>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</si>
  <si>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</si>
  <si>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</si>
  <si>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</si>
  <si>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</si>
  <si>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</si>
  <si>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</si>
  <si>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</si>
  <si>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</si>
  <si>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</si>
  <si>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</si>
  <si>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</si>
  <si>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</si>
  <si>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</si>
  <si>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</si>
  <si>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</si>
  <si>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</si>
  <si>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</si>
  <si>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</si>
  <si>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</si>
  <si>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</si>
  <si>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</si>
  <si>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</si>
  <si>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</si>
  <si>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</si>
  <si>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</si>
  <si>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</si>
  <si>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</si>
  <si>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</si>
  <si>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</si>
  <si>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</si>
  <si>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</si>
  <si>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</si>
  <si>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</si>
  <si>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</si>
  <si>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</si>
  <si>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</si>
  <si>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</si>
  <si>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</si>
  <si>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</si>
  <si>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</si>
  <si>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</si>
  <si>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</si>
  <si>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</si>
  <si>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</si>
  <si>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</si>
  <si>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</si>
  <si>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</si>
  <si>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</si>
  <si>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</si>
  <si>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</si>
  <si>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</si>
  <si>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</si>
  <si>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</si>
  <si>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</si>
  <si>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</si>
  <si>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</si>
  <si>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</si>
  <si>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</si>
  <si>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</si>
  <si>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</si>
  <si>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</si>
  <si>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</si>
  <si>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</si>
  <si>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</si>
  <si>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</si>
  <si>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</si>
  <si>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</si>
  <si>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</si>
  <si>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</si>
  <si>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</si>
  <si>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</si>
  <si>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</si>
  <si>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</si>
  <si>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</si>
  <si>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</si>
  <si>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</si>
  <si>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</si>
  <si>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</si>
  <si>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</si>
  <si>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</si>
  <si>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</si>
  <si>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</si>
  <si>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</si>
  <si>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</si>
  <si>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</si>
  <si>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</si>
  <si>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</si>
  <si>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</si>
  <si>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</si>
  <si>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</si>
  <si>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</si>
  <si>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</si>
  <si>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</si>
  <si>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</si>
  <si>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</si>
  <si>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</si>
  <si>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</si>
  <si>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</si>
  <si>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</si>
  <si>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</si>
  <si>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</si>
  <si>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</si>
  <si>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</si>
  <si>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</si>
  <si>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</si>
  <si>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</si>
  <si>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</si>
  <si>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</si>
  <si>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</si>
  <si>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</si>
  <si>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</si>
  <si>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</si>
  <si>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</si>
  <si>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</si>
  <si>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</si>
  <si>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</si>
  <si>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</si>
  <si>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</si>
  <si>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</si>
  <si>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</si>
  <si>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</si>
  <si>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</si>
  <si>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</si>
  <si>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</si>
  <si>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</si>
  <si>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</si>
  <si>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</si>
  <si>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</si>
  <si>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</si>
  <si>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</si>
  <si>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</si>
  <si>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</si>
  <si>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</si>
  <si>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</si>
  <si>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</si>
  <si>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</si>
  <si>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</si>
  <si>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</si>
  <si>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</si>
  <si>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</si>
  <si>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</si>
  <si>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</si>
  <si>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</si>
  <si>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</si>
  <si>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</si>
  <si>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</si>
  <si>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</si>
  <si>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</si>
  <si>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</si>
  <si>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</si>
  <si>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</si>
  <si>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</si>
  <si>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</si>
  <si>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</si>
  <si>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</si>
  <si>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</si>
  <si>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</si>
  <si>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</si>
  <si>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</si>
  <si>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</si>
  <si>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</si>
  <si>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</si>
  <si>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</si>
  <si>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</si>
  <si>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</si>
  <si>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</si>
  <si>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</si>
  <si>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</si>
  <si>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</si>
  <si>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</si>
  <si>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</si>
  <si>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</si>
  <si>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</si>
  <si>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</si>
  <si>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</si>
  <si>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</si>
  <si>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</si>
  <si>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</si>
  <si>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</si>
  <si>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</si>
  <si>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</si>
  <si>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</si>
  <si>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</si>
  <si>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</si>
  <si>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</si>
  <si>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</si>
  <si>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</si>
  <si>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</si>
  <si>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</si>
  <si>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</si>
  <si>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</si>
  <si>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</si>
  <si>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</si>
  <si>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</si>
  <si>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</si>
  <si>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</si>
  <si>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</si>
  <si>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</si>
  <si>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</si>
  <si>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</si>
  <si>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</si>
  <si>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</si>
  <si>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</si>
  <si>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</si>
  <si>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</si>
  <si>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</si>
  <si>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</si>
  <si>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</si>
  <si>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</si>
  <si>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</si>
  <si>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</si>
  <si>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</si>
  <si>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</si>
  <si>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</si>
  <si>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</si>
  <si>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</si>
  <si>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</si>
  <si>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</si>
  <si>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</si>
  <si>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</si>
  <si>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</si>
  <si>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</si>
  <si>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</si>
  <si>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</si>
  <si>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</si>
  <si>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</si>
  <si>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</si>
  <si>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</si>
  <si>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</si>
  <si>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</si>
  <si>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</si>
  <si>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</si>
  <si>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</si>
  <si>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</si>
  <si>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</si>
  <si>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</si>
  <si>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</si>
  <si>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</si>
  <si>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</si>
  <si>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</si>
  <si>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</si>
  <si>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</si>
  <si>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</si>
  <si>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</si>
  <si>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</si>
  <si>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</si>
  <si>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</si>
  <si>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</si>
  <si>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</si>
  <si>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</si>
  <si>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</si>
  <si>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</si>
  <si>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</si>
  <si>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</si>
  <si>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</si>
  <si>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</si>
  <si>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</si>
  <si>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</si>
  <si>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</si>
  <si>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</si>
  <si>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</si>
  <si>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</si>
  <si>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</si>
  <si>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</si>
  <si>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</si>
  <si>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</si>
  <si>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</si>
  <si>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</si>
  <si>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</si>
  <si>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</si>
  <si>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</si>
  <si>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</si>
  <si>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</si>
  <si>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</si>
  <si>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</si>
  <si>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</si>
  <si>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</si>
  <si>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</si>
  <si>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</si>
  <si>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</si>
  <si>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</si>
  <si>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</si>
  <si>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</si>
  <si>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</si>
  <si>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</si>
  <si>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</si>
  <si>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</si>
  <si>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</si>
  <si>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</si>
  <si>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</si>
  <si>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</si>
  <si>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</si>
  <si>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</si>
  <si>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</si>
  <si>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</si>
  <si>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</si>
  <si>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</si>
  <si>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</si>
  <si>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</si>
  <si>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</si>
  <si>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</si>
  <si>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</si>
  <si>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</si>
  <si>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</si>
  <si>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</si>
  <si>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</si>
  <si>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</si>
  <si>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</si>
  <si>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</si>
  <si>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</si>
  <si>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</si>
  <si>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</si>
  <si>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</si>
  <si>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</si>
  <si>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</si>
  <si>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</si>
  <si>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</si>
  <si>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</si>
  <si>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</si>
  <si>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</si>
  <si>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</si>
  <si>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</si>
  <si>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</si>
  <si>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</si>
  <si>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</si>
  <si>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</si>
  <si>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</si>
  <si>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</si>
  <si>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</si>
  <si>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</si>
  <si>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</si>
  <si>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</si>
  <si>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</si>
  <si>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</si>
  <si>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</si>
  <si>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</si>
  <si>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</si>
  <si>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</si>
  <si>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</si>
  <si>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</si>
  <si>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</si>
  <si>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</si>
  <si>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</si>
  <si>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</si>
  <si>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</si>
  <si>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</si>
  <si>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</si>
  <si>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</si>
  <si>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</si>
  <si>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</si>
  <si>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</si>
  <si>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</si>
  <si>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</si>
  <si>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</si>
  <si>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</si>
  <si>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</si>
  <si>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</si>
  <si>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</si>
  <si>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</si>
  <si>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</si>
  <si>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</si>
  <si>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</si>
  <si>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</si>
  <si>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</si>
  <si>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</si>
  <si>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</si>
  <si>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</si>
  <si>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</si>
  <si>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</si>
  <si>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</si>
  <si>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</si>
  <si>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</si>
  <si>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</si>
  <si>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</si>
  <si>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</si>
  <si>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</si>
  <si>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</si>
  <si>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</si>
  <si>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</si>
  <si>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</si>
  <si>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</si>
  <si>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</si>
  <si>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</si>
  <si>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</si>
  <si>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</si>
  <si>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</si>
  <si>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</si>
  <si>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</si>
  <si>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</si>
  <si>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</si>
  <si>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</si>
  <si>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</si>
  <si>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</si>
  <si>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</si>
  <si>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</si>
  <si>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</si>
  <si>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</si>
  <si>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</si>
  <si>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</si>
  <si>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</si>
  <si>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</si>
  <si>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</si>
  <si>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</si>
  <si>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</si>
  <si>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</si>
  <si>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</si>
  <si>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</si>
  <si>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</si>
  <si>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</si>
  <si>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</si>
  <si>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</si>
  <si>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</si>
  <si>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</si>
  <si>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</si>
  <si>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</si>
  <si>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</si>
  <si>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</si>
  <si>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</si>
  <si>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</si>
  <si>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</si>
  <si>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</si>
  <si>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</si>
  <si>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</si>
  <si>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</si>
  <si>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</si>
  <si>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</si>
  <si>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</si>
  <si>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</si>
  <si>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</si>
  <si>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</si>
  <si>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</si>
  <si>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</si>
  <si>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</si>
  <si>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</si>
  <si>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</si>
  <si>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</si>
  <si>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</si>
  <si>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</si>
  <si>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</si>
  <si>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</si>
  <si>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</si>
  <si>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</si>
  <si>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</si>
  <si>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</si>
  <si>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</si>
  <si>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</si>
  <si>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</si>
  <si>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</si>
  <si>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</si>
  <si>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</si>
  <si>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</si>
  <si>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</si>
  <si>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</si>
  <si>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</si>
  <si>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</si>
  <si>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</si>
  <si>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</si>
  <si>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</si>
  <si>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</si>
  <si>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</si>
  <si>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</si>
  <si>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</si>
  <si>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</si>
  <si>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</si>
  <si>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</si>
  <si>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</si>
  <si>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</si>
  <si>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</si>
  <si>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</si>
  <si>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</si>
  <si>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</si>
  <si>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</si>
  <si>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</si>
  <si>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</si>
  <si>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</si>
  <si>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</si>
  <si>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</si>
  <si>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</si>
  <si>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</si>
  <si>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</si>
  <si>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</si>
  <si>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</si>
  <si>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</si>
  <si>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</si>
  <si>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</si>
  <si>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</si>
  <si>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</si>
  <si>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</si>
  <si>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</si>
  <si>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</si>
  <si>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</si>
  <si>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</si>
  <si>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</si>
  <si>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</si>
  <si>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</si>
  <si>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</si>
  <si>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</si>
  <si>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</si>
  <si>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</si>
  <si>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</si>
  <si>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</si>
  <si>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</si>
  <si>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</si>
  <si>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</si>
  <si>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</si>
  <si>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</si>
  <si>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</si>
  <si>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</si>
  <si>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</si>
  <si>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</si>
  <si>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</si>
  <si>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</si>
  <si>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</si>
  <si>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</si>
  <si>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</si>
  <si>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</si>
  <si>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</si>
  <si>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</si>
  <si>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</si>
  <si>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</si>
  <si>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</si>
  <si>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</si>
  <si>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</si>
  <si>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</si>
  <si>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</si>
  <si>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</si>
  <si>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</si>
  <si>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</si>
  <si>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</si>
  <si>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</si>
  <si>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</si>
  <si>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</si>
  <si>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</si>
  <si>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</si>
  <si>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</si>
  <si>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</si>
  <si>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</si>
  <si>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</si>
  <si>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</si>
  <si>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</si>
  <si>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</si>
  <si>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</si>
  <si>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</si>
  <si>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</si>
  <si>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</si>
  <si>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</si>
  <si>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</si>
  <si>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</si>
  <si>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</si>
  <si>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</si>
  <si>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</si>
  <si>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</si>
  <si>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</si>
  <si>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</si>
  <si>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</si>
  <si>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</si>
  <si>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</si>
  <si>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</si>
  <si>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</si>
  <si>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</si>
  <si>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</si>
  <si>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</si>
  <si>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</si>
  <si>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</si>
  <si>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</si>
  <si>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</si>
  <si>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</si>
  <si>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</si>
  <si>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</si>
  <si>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</si>
  <si>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</si>
  <si>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</si>
  <si>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</si>
  <si>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</si>
  <si>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</si>
  <si>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</si>
  <si>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</si>
  <si>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</si>
  <si>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</si>
  <si>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</si>
  <si>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</si>
  <si>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</si>
  <si>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</si>
  <si>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</si>
  <si>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</si>
  <si>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</si>
  <si>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</si>
  <si>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</si>
  <si>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</si>
  <si>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</si>
  <si>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</si>
  <si>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</si>
  <si>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</si>
  <si>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</si>
  <si>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</si>
  <si>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</si>
  <si>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</si>
  <si>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</si>
  <si>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</si>
  <si>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</si>
  <si>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</si>
  <si>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</si>
  <si>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</si>
  <si>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</si>
  <si>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</si>
  <si>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</si>
  <si>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</si>
  <si>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</si>
  <si>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</si>
  <si>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</si>
  <si>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</si>
  <si>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</si>
  <si>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</si>
  <si>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</si>
  <si>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</si>
  <si>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</si>
  <si>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</si>
  <si>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</si>
  <si>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</si>
  <si>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</si>
  <si>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</si>
  <si>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</si>
  <si>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</si>
  <si>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</si>
  <si>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</si>
  <si>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</si>
  <si>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</si>
  <si>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</si>
  <si>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</si>
  <si>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</si>
  <si>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</si>
  <si>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</si>
  <si>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</si>
  <si>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</si>
  <si>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</si>
  <si>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</si>
  <si>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</si>
  <si>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</si>
  <si>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</si>
  <si>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</si>
  <si>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</si>
  <si>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</si>
  <si>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</si>
  <si>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</si>
  <si>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</si>
  <si>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</si>
  <si>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</si>
  <si>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</si>
  <si>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</si>
  <si>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</si>
  <si>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</si>
  <si>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</si>
  <si>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</si>
  <si>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</si>
  <si>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</si>
  <si>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</si>
  <si>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</si>
  <si>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</si>
  <si>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</si>
  <si>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</si>
  <si>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</si>
  <si>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</si>
  <si>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</si>
  <si>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</si>
  <si>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</si>
  <si>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</si>
  <si>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</si>
  <si>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</si>
  <si>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</si>
  <si>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</si>
  <si>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</si>
  <si>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</si>
  <si>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</si>
  <si>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</si>
  <si>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</si>
  <si>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</si>
  <si>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</si>
  <si>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</si>
  <si>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</si>
  <si>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</si>
  <si>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</si>
  <si>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</si>
  <si>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</si>
  <si>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</si>
  <si>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</si>
  <si>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</si>
  <si>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</si>
  <si>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</si>
  <si>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</si>
  <si>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</si>
  <si>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</si>
  <si>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</si>
  <si>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</si>
  <si>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</si>
  <si>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</si>
  <si>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</si>
  <si>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</si>
  <si>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</si>
  <si>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</si>
  <si>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</si>
  <si>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</si>
  <si>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</si>
  <si>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</si>
  <si>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</si>
  <si>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</si>
  <si>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</si>
  <si>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</si>
  <si>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</si>
  <si>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</si>
  <si>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</si>
  <si>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</si>
  <si>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</si>
  <si>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</si>
  <si>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</si>
  <si>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</si>
  <si>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</si>
  <si>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</si>
  <si>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</si>
  <si>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</si>
  <si>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</si>
  <si>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</si>
  <si>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</si>
  <si>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</si>
  <si>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</si>
  <si>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</si>
  <si>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</si>
  <si>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</si>
  <si>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</si>
  <si>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</si>
  <si>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</si>
  <si>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</si>
  <si>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</si>
  <si>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</si>
  <si>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</si>
  <si>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</si>
  <si>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</si>
  <si>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</si>
  <si>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</si>
  <si>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</si>
  <si>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</si>
  <si>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</si>
  <si>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</si>
  <si>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</si>
  <si>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</si>
  <si>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</si>
  <si>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</si>
  <si>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</si>
  <si>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</si>
  <si>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</si>
  <si>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</si>
  <si>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</si>
  <si>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</si>
  <si>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</si>
  <si>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</si>
  <si>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</si>
  <si>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</si>
  <si>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</si>
  <si>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</si>
  <si>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</si>
  <si>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</si>
  <si>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</si>
  <si>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</si>
  <si>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</si>
  <si>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</si>
  <si>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</si>
  <si>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</si>
  <si>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</si>
  <si>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</si>
  <si>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</si>
  <si>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</si>
  <si>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</si>
  <si>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</si>
  <si>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</si>
  <si>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</si>
  <si>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</si>
  <si>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</si>
  <si>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</si>
  <si>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</si>
  <si>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</si>
  <si>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</si>
  <si>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</si>
  <si>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</si>
  <si>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</si>
  <si>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</si>
  <si>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</si>
  <si>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</si>
  <si>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</si>
  <si>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</si>
  <si>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</si>
  <si>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</si>
  <si>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</si>
  <si>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</si>
  <si>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</si>
  <si>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</si>
  <si>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</si>
  <si>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</si>
  <si>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</si>
  <si>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</si>
  <si>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</si>
  <si>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</si>
  <si>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</si>
  <si>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</si>
  <si>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</si>
  <si>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</si>
  <si>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</si>
  <si>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</si>
  <si>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</si>
  <si>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</si>
  <si>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</si>
  <si>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</si>
  <si>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</si>
  <si>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</si>
  <si>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</si>
  <si>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</si>
  <si>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</si>
  <si>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</si>
  <si>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</si>
  <si>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</si>
  <si>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</si>
  <si>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</si>
  <si>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</si>
  <si>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</si>
  <si>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</si>
  <si>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</si>
  <si>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</si>
  <si>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</si>
  <si>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</si>
  <si>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</si>
  <si>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</si>
  <si>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</si>
  <si>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</si>
  <si>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</si>
  <si>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</si>
  <si>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</si>
  <si>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</si>
  <si>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</si>
  <si>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</si>
  <si>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</si>
  <si>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</si>
  <si>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</si>
  <si>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</si>
  <si>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</si>
  <si>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</si>
  <si>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</si>
  <si>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</si>
  <si>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</si>
  <si>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</si>
  <si>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</si>
  <si>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</si>
  <si>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</si>
  <si>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</si>
  <si>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</si>
  <si>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</si>
  <si>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</si>
  <si>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</si>
  <si>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</si>
  <si>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</si>
  <si>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</si>
  <si>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</si>
  <si>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</si>
  <si>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</si>
  <si>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</si>
  <si>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</si>
  <si>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</si>
  <si>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</si>
  <si>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</si>
  <si>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</si>
  <si>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</si>
  <si>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</si>
  <si>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</si>
  <si>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</si>
  <si>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</si>
  <si>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</si>
  <si>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</si>
  <si>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</si>
  <si>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</si>
  <si>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</si>
  <si>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</si>
  <si>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</si>
  <si>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</si>
  <si>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</si>
  <si>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</si>
  <si>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</si>
  <si>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</si>
  <si>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</si>
  <si>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</si>
  <si>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</si>
  <si>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</si>
  <si>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</si>
  <si>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</si>
  <si>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</si>
  <si>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</si>
  <si>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</si>
  <si>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</si>
  <si>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</si>
  <si>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</si>
  <si>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</si>
  <si>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</si>
  <si>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</si>
  <si>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</si>
  <si>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</si>
  <si>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</si>
  <si>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</si>
  <si>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</si>
  <si>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</si>
  <si>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</si>
  <si>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</si>
  <si>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</si>
  <si>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</si>
  <si>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</si>
  <si>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</si>
  <si>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</si>
  <si>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</si>
  <si>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</si>
  <si>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</si>
  <si>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</si>
  <si>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</si>
  <si>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</si>
  <si>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</si>
  <si>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</si>
  <si>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</si>
  <si>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</si>
  <si>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</si>
  <si>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</si>
  <si>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</si>
  <si>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</si>
  <si>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</si>
  <si>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</si>
  <si>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</si>
  <si>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</si>
  <si>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</si>
  <si>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</si>
  <si>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</si>
  <si>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</si>
  <si>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</si>
  <si>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</si>
  <si>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</si>
  <si>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</si>
  <si>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</si>
  <si>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</si>
  <si>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</si>
  <si>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</si>
  <si>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</si>
  <si>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</si>
  <si>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</si>
  <si>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</si>
  <si>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</si>
  <si>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</si>
  <si>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</si>
  <si>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</si>
  <si>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</si>
  <si>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</si>
  <si>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</si>
  <si>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</si>
  <si>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</si>
  <si>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</si>
  <si>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</si>
  <si>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</si>
  <si>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</si>
  <si>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</si>
  <si>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</si>
  <si>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</si>
  <si>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</si>
  <si>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</si>
  <si>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</si>
  <si>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</si>
  <si>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</si>
  <si>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</si>
  <si>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</si>
  <si>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</si>
  <si>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</si>
  <si>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</si>
  <si>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</si>
  <si>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</si>
  <si>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</si>
  <si>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</si>
  <si>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</si>
  <si>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</si>
  <si>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</si>
  <si>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</si>
  <si>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</si>
  <si>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</si>
  <si>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</si>
  <si>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</si>
  <si>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</si>
  <si>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</si>
  <si>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</si>
  <si>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</si>
  <si>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</si>
  <si>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</si>
  <si>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</si>
  <si>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</si>
  <si>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</si>
  <si>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</si>
  <si>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</si>
  <si>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</si>
  <si>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</si>
  <si>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</si>
  <si>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</si>
  <si>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</si>
  <si>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</si>
  <si>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</si>
  <si>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</si>
  <si>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</si>
  <si>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</si>
  <si>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</si>
  <si>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</si>
  <si>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</si>
  <si>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</si>
  <si>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</si>
  <si>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</si>
  <si>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</si>
  <si>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</si>
  <si>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</si>
  <si>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</si>
  <si>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</si>
  <si>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</si>
  <si>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</si>
  <si>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</si>
  <si>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</si>
  <si>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</si>
  <si>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</si>
  <si>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</si>
  <si>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</si>
  <si>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</si>
  <si>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</si>
  <si>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</si>
  <si>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</si>
  <si>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</si>
  <si>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</si>
  <si>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</si>
  <si>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</si>
  <si>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</si>
  <si>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</si>
  <si>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</si>
  <si>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</si>
  <si>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</si>
  <si>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</si>
  <si>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</si>
  <si>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</si>
  <si>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</si>
  <si>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</si>
  <si>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</si>
  <si>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</si>
  <si>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</si>
  <si>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</si>
  <si>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</si>
  <si>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</si>
  <si>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</si>
  <si>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</si>
  <si>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</si>
  <si>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</si>
  <si>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</si>
  <si>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</si>
  <si>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</si>
  <si>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</si>
  <si>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</si>
  <si>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</si>
  <si>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</si>
  <si>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</si>
  <si>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</si>
  <si>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</si>
  <si>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</si>
  <si>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</si>
  <si>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</si>
  <si>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</si>
  <si>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</si>
  <si>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</si>
  <si>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</si>
  <si>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</si>
  <si>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</si>
  <si>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</si>
  <si>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</si>
  <si>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</si>
  <si>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</si>
  <si>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</si>
  <si>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</si>
  <si>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</si>
  <si>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</si>
  <si>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</si>
  <si>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</si>
  <si>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</si>
  <si>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</si>
  <si>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</si>
  <si>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</si>
  <si>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</si>
  <si>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</si>
  <si>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</si>
  <si>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</si>
  <si>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</si>
  <si>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</si>
  <si>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</si>
  <si>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</si>
  <si>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</si>
  <si>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</si>
  <si>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</si>
  <si>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</si>
  <si>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</si>
  <si>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</si>
  <si>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</si>
  <si>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</si>
  <si>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</si>
  <si>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</si>
  <si>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</si>
  <si>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</si>
  <si>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</si>
  <si>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</si>
  <si>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</si>
  <si>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</si>
  <si>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</si>
  <si>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</si>
  <si>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</si>
  <si>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</si>
  <si>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</si>
  <si>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</si>
  <si>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</si>
  <si>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</si>
  <si>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</si>
  <si>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</si>
  <si>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</si>
  <si>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</si>
  <si>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</si>
  <si>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</si>
  <si>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</si>
  <si>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</si>
  <si>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</si>
  <si>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</si>
  <si>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</si>
  <si>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</si>
  <si>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</si>
  <si>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</si>
  <si>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</si>
  <si>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</si>
  <si>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</si>
  <si>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</si>
  <si>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</si>
  <si>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</si>
  <si>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</si>
  <si>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</si>
  <si>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</si>
  <si>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</si>
  <si>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</si>
  <si>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</si>
  <si>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</si>
  <si>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</si>
  <si>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</si>
  <si>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</si>
  <si>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</si>
  <si>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</si>
  <si>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</si>
  <si>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</si>
  <si>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</si>
  <si>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</si>
  <si>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</si>
  <si>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</si>
  <si>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</si>
  <si>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</si>
  <si>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</si>
  <si>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</si>
  <si>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</si>
  <si>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</si>
  <si>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</si>
  <si>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</si>
  <si>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</si>
  <si>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</si>
  <si>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</si>
  <si>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</si>
  <si>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</si>
  <si>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</si>
  <si>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</si>
  <si>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</si>
  <si>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</si>
  <si>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</si>
  <si>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</si>
  <si>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</si>
  <si>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</si>
  <si>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</si>
  <si>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</si>
  <si>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</si>
  <si>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</si>
  <si>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</si>
  <si>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</si>
  <si>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</si>
  <si>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</si>
  <si>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</si>
  <si>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</si>
  <si>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</si>
  <si>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</si>
  <si>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</si>
  <si>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</si>
  <si>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</si>
  <si>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</si>
  <si>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</si>
  <si>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</si>
  <si>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</si>
  <si>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</si>
  <si>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</si>
  <si>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</si>
  <si>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</si>
  <si>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</si>
  <si>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</si>
  <si>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</si>
  <si>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</si>
  <si>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</si>
  <si>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</si>
  <si>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</si>
  <si>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</si>
  <si>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</si>
  <si>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</si>
  <si>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</si>
  <si>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</si>
  <si>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</si>
  <si>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</si>
  <si>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</si>
  <si>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</si>
  <si>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</si>
  <si>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</si>
  <si>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</si>
  <si>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</si>
  <si>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</si>
  <si>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</si>
  <si>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</si>
  <si>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</si>
  <si>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</si>
  <si>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</si>
  <si>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</si>
  <si>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</si>
  <si>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</si>
  <si>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</si>
  <si>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</si>
  <si>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</si>
  <si>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</si>
  <si>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</si>
  <si>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</si>
  <si>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</si>
  <si>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</si>
  <si>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</si>
  <si>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</si>
  <si>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</si>
  <si>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</si>
  <si>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</si>
  <si>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</si>
  <si>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</si>
  <si>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</si>
  <si>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</si>
  <si>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</si>
  <si>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</si>
  <si>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</si>
  <si>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</si>
  <si>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</si>
  <si>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</si>
  <si>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</si>
  <si>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</si>
  <si>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</si>
  <si>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</si>
  <si>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</si>
  <si>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</si>
  <si>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</si>
  <si>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</si>
  <si>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</si>
  <si>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</si>
  <si>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</si>
  <si>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</si>
  <si>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</si>
  <si>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</si>
  <si>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</si>
  <si>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</si>
  <si>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</si>
  <si>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</si>
  <si>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</si>
  <si>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</si>
  <si>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</si>
  <si>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</si>
  <si>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</si>
  <si>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</si>
  <si>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</si>
  <si>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</si>
  <si>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</si>
  <si>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</si>
  <si>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</si>
  <si>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</si>
  <si>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</si>
  <si>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</si>
  <si>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</si>
  <si>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</si>
  <si>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</si>
  <si>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</si>
  <si>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</si>
  <si>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</si>
  <si>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</si>
  <si>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</si>
  <si>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</si>
  <si>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</si>
  <si>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</si>
  <si>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</si>
  <si>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</si>
  <si>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</si>
  <si>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</si>
  <si>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</si>
  <si>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</si>
  <si>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</si>
  <si>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</si>
  <si>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</si>
  <si>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</si>
  <si>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</si>
  <si>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</si>
  <si>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</si>
  <si>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</si>
  <si>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</si>
  <si>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</si>
  <si>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</si>
  <si>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</si>
  <si>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</si>
  <si>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</si>
  <si>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</si>
  <si>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</si>
  <si>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</si>
  <si>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</si>
  <si>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</si>
  <si>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</si>
  <si>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</si>
  <si>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</si>
  <si>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</si>
  <si>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</si>
  <si>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</si>
  <si>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</si>
  <si>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</si>
  <si>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</si>
  <si>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</si>
  <si>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</si>
  <si>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</si>
  <si>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</si>
  <si>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</si>
  <si>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</si>
  <si>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</si>
  <si>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</si>
  <si>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</si>
  <si>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</si>
  <si>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</si>
  <si>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</si>
  <si>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</si>
  <si>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</si>
  <si>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</si>
  <si>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</si>
  <si>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</si>
  <si>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</si>
  <si>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</si>
  <si>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</si>
  <si>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</si>
  <si>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</si>
  <si>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</si>
  <si>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</si>
  <si>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</si>
  <si>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</si>
  <si>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</si>
  <si>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</si>
  <si>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</si>
  <si>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</si>
  <si>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</si>
  <si>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</si>
  <si>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</si>
  <si>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</si>
  <si>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</si>
  <si>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</si>
  <si>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</si>
  <si>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</si>
  <si>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</si>
  <si>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</si>
  <si>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</si>
  <si>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</si>
  <si>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</si>
  <si>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</si>
  <si>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</si>
  <si>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</si>
  <si>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</si>
  <si>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</si>
  <si>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</si>
  <si>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</si>
  <si>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</si>
  <si>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</si>
  <si>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</si>
  <si>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</si>
  <si>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</si>
  <si>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</si>
  <si>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</si>
  <si>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</si>
  <si>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</si>
  <si>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</si>
  <si>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</si>
  <si>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</si>
  <si>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</si>
  <si>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</si>
  <si>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</si>
  <si>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</si>
  <si>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</si>
  <si>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</si>
  <si>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</si>
  <si>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</si>
  <si>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</si>
  <si>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</si>
  <si>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</si>
  <si>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</si>
  <si>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</si>
  <si>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</si>
  <si>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</si>
  <si>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</si>
  <si>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</si>
  <si>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</si>
  <si>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</si>
  <si>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</si>
  <si>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</si>
  <si>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</si>
  <si>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</si>
  <si>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</si>
  <si>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</si>
  <si>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</si>
  <si>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</si>
  <si>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</si>
  <si>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</si>
  <si>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</si>
  <si>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</si>
  <si>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</si>
  <si>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</si>
  <si>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</si>
  <si>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</si>
  <si>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</si>
  <si>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</si>
  <si>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</si>
  <si>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</si>
  <si>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</si>
  <si>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</si>
  <si>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</si>
  <si>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</si>
  <si>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</si>
  <si>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</si>
  <si>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</si>
  <si>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</si>
  <si>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</si>
  <si>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</si>
  <si>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</si>
  <si>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</si>
  <si>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</si>
  <si>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</si>
  <si>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</si>
  <si>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</si>
  <si>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</si>
  <si>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</si>
  <si>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</si>
  <si>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</si>
  <si>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</si>
  <si>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</si>
  <si>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</si>
  <si>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</si>
  <si>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</si>
  <si>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</si>
  <si>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</si>
  <si>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</si>
  <si>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</si>
  <si>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</si>
  <si>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</si>
  <si>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</si>
  <si>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</si>
  <si>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</si>
  <si>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</si>
  <si>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</si>
  <si>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</si>
  <si>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</si>
  <si>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</si>
  <si>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</si>
  <si>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</si>
  <si>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</si>
  <si>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</si>
  <si>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</si>
  <si>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</si>
  <si>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</si>
  <si>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</si>
  <si>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</si>
  <si>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</si>
  <si>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</si>
  <si>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</si>
  <si>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</si>
  <si>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</si>
  <si>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</si>
  <si>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</si>
  <si>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</si>
  <si>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</si>
  <si>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</si>
  <si>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</si>
  <si>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</si>
  <si>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</si>
  <si>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</si>
  <si>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</si>
  <si>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</si>
  <si>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</si>
  <si>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</si>
  <si>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</si>
  <si>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</si>
  <si>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</si>
  <si>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</si>
  <si>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</si>
  <si>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</si>
  <si>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</si>
  <si>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</si>
  <si>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</si>
  <si>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</si>
  <si>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</si>
  <si>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</si>
  <si>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</si>
  <si>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</si>
  <si>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</si>
  <si>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</si>
  <si>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</si>
  <si>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</si>
  <si>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</si>
  <si>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</si>
  <si>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</si>
  <si>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</si>
  <si>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</si>
  <si>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</si>
  <si>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</si>
  <si>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</si>
  <si>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</si>
  <si>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</si>
  <si>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</si>
  <si>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</si>
  <si>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</si>
  <si>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</si>
  <si>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</si>
  <si>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</si>
  <si>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</si>
  <si>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</si>
  <si>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</si>
  <si>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</si>
  <si>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</si>
  <si>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</si>
  <si>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</si>
  <si>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</si>
  <si>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</si>
  <si>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</si>
  <si>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</si>
  <si>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</si>
  <si>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</si>
  <si>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</si>
  <si>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</si>
  <si>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</si>
  <si>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</si>
  <si>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</si>
  <si>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</si>
  <si>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</si>
  <si>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</si>
  <si>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</si>
  <si>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</si>
  <si>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</si>
  <si>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</si>
  <si>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</si>
  <si>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</si>
  <si>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</si>
  <si>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</si>
  <si>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</si>
  <si>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</si>
  <si>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</si>
  <si>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</si>
  <si>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</si>
  <si>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</si>
  <si>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</si>
  <si>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</si>
  <si>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</si>
  <si>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</si>
  <si>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</si>
  <si>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</si>
  <si>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</si>
  <si>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</si>
  <si>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</si>
  <si>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</si>
  <si>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</si>
  <si>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</si>
  <si>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</si>
  <si>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</si>
  <si>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</si>
  <si>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</si>
  <si>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</si>
  <si>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</si>
  <si>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</si>
  <si>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</si>
  <si>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</si>
  <si>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</si>
  <si>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</si>
  <si>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</si>
  <si>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</si>
  <si>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</si>
  <si>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</si>
  <si>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</si>
  <si>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</si>
  <si>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</si>
  <si>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</si>
  <si>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</si>
  <si>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</si>
  <si>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</si>
  <si>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</si>
  <si>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</si>
  <si>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</si>
  <si>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</si>
  <si>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</si>
  <si>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</si>
  <si>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</si>
  <si>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</si>
  <si>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</si>
  <si>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</si>
  <si>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</si>
  <si>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</si>
  <si>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</si>
  <si>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</si>
  <si>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</si>
  <si>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</si>
  <si>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</si>
  <si>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</si>
  <si>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</si>
  <si>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</si>
  <si>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</si>
  <si>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</si>
  <si>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</si>
  <si>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</si>
  <si>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</si>
  <si>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</si>
  <si>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</si>
  <si>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</si>
  <si>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</si>
  <si>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</si>
  <si>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</si>
  <si>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</si>
  <si>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</si>
  <si>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</si>
  <si>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</si>
  <si>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</si>
  <si>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</si>
  <si>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</si>
  <si>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</si>
  <si>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</si>
  <si>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</si>
  <si>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</si>
  <si>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</si>
  <si>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</si>
  <si>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</si>
  <si>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</si>
  <si>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</si>
  <si>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</si>
  <si>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</si>
  <si>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</si>
  <si>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</si>
  <si>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</si>
  <si>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</si>
  <si>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</si>
  <si>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</si>
  <si>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</si>
  <si>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</si>
  <si>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</si>
  <si>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</si>
  <si>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</si>
  <si>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</si>
  <si>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</si>
  <si>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</si>
  <si>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</si>
  <si>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</si>
  <si>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</si>
  <si>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</si>
  <si>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</si>
  <si>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</si>
  <si>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</si>
  <si>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</si>
  <si>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</si>
  <si>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</si>
  <si>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</si>
  <si>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</si>
  <si>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</si>
  <si>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</si>
  <si>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</si>
  <si>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</si>
  <si>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</si>
  <si>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</si>
  <si>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</si>
  <si>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</si>
  <si>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</si>
  <si>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</si>
  <si>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</si>
  <si>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</si>
  <si>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</si>
  <si>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</si>
  <si>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</si>
  <si>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</si>
  <si>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</si>
  <si>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</si>
  <si>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</si>
  <si>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</si>
  <si>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</si>
  <si>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</si>
  <si>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</si>
  <si>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</si>
  <si>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</si>
  <si>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</si>
  <si>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</si>
  <si>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</si>
  <si>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</si>
  <si>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</si>
  <si>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</si>
  <si>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</si>
  <si>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</si>
  <si>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</si>
  <si>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</si>
  <si>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</si>
  <si>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</si>
  <si>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</si>
  <si>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</si>
  <si>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</si>
  <si>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</si>
  <si>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</si>
  <si>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</si>
  <si>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</si>
  <si>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</si>
  <si>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</si>
  <si>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</si>
  <si>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</si>
  <si>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</si>
  <si>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</si>
  <si>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</si>
  <si>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</si>
  <si>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</si>
  <si>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</si>
  <si>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</si>
  <si>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</si>
  <si>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</si>
  <si>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</si>
  <si>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</si>
  <si>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</si>
  <si>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</si>
  <si>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</si>
  <si>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</si>
  <si>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</si>
  <si>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</si>
  <si>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</si>
  <si>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</si>
  <si>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</si>
  <si>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</si>
  <si>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</si>
  <si>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</si>
  <si>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</si>
  <si>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</si>
  <si>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</si>
  <si>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</si>
  <si>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</si>
  <si>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</si>
  <si>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</si>
  <si>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</si>
  <si>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</si>
  <si>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</si>
  <si>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</si>
  <si>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</si>
  <si>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</si>
  <si>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</si>
  <si>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</si>
  <si>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</si>
  <si>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</si>
  <si>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</si>
  <si>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</si>
  <si>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</si>
  <si>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</si>
  <si>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</si>
  <si>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</si>
  <si>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</si>
  <si>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</si>
  <si>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</si>
  <si>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</si>
  <si>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</si>
  <si>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</si>
  <si>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</si>
  <si>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</si>
  <si>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</si>
  <si>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</si>
  <si>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</si>
  <si>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</si>
  <si>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</si>
  <si>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</si>
  <si>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</si>
  <si>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</si>
  <si>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</si>
  <si>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</si>
  <si>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</si>
  <si>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</si>
  <si>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</si>
  <si>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</si>
  <si>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</si>
  <si>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</si>
  <si>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</si>
  <si>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</si>
  <si>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</si>
  <si>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</si>
  <si>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</si>
  <si>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</si>
  <si>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</si>
  <si>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</si>
  <si>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</si>
  <si>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</si>
  <si>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</si>
  <si>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</si>
  <si>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</si>
  <si>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</si>
  <si>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</si>
  <si>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</si>
  <si>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</si>
  <si>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</si>
  <si>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</si>
  <si>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</si>
  <si>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</si>
  <si>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</si>
  <si>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</si>
  <si>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</si>
  <si>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</si>
  <si>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</si>
  <si>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</si>
  <si>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</si>
  <si>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</si>
  <si>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</si>
  <si>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</si>
  <si>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</si>
  <si>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</si>
  <si>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</si>
  <si>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</si>
  <si>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</si>
  <si>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</si>
  <si>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</si>
  <si>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</si>
  <si>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</si>
  <si>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</si>
  <si>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</si>
  <si>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</si>
  <si>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</si>
  <si>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</si>
  <si>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</si>
  <si>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</si>
  <si>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</si>
  <si>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</si>
  <si>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</si>
  <si>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</si>
  <si>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</si>
  <si>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</si>
  <si>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</si>
  <si>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</si>
  <si>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</si>
  <si>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</si>
  <si>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</si>
  <si>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</si>
  <si>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</si>
  <si>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</si>
  <si>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</si>
  <si>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</si>
  <si>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</si>
  <si>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</si>
  <si>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</si>
  <si>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</si>
  <si>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</si>
  <si>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</si>
  <si>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</si>
  <si>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</si>
  <si>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</si>
  <si>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</si>
  <si>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</si>
  <si>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</si>
  <si>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</si>
  <si>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</si>
  <si>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</si>
  <si>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</si>
  <si>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</si>
  <si>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</si>
  <si>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</si>
  <si>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</si>
  <si>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</si>
  <si>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</si>
  <si>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</si>
  <si>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</si>
  <si>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</si>
  <si>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</si>
  <si>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</si>
  <si>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</si>
  <si>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</si>
  <si>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</si>
  <si>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</si>
  <si>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</si>
  <si>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</si>
  <si>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</si>
  <si>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</si>
  <si>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</si>
  <si>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</si>
  <si>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</si>
  <si>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</si>
  <si>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</si>
  <si>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</si>
  <si>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</si>
  <si>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</si>
  <si>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</si>
  <si>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</si>
  <si>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</si>
  <si>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</si>
  <si>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</si>
  <si>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</si>
  <si>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</si>
  <si>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</si>
  <si>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</si>
  <si>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</si>
  <si>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</si>
  <si>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</si>
  <si>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</si>
  <si>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</si>
  <si>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</si>
  <si>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</si>
  <si>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</si>
  <si>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</si>
  <si>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</si>
  <si>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</si>
  <si>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</si>
  <si>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</si>
  <si>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</si>
  <si>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</si>
  <si>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</si>
  <si>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</si>
  <si>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</si>
  <si>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</si>
  <si>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</si>
  <si>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</si>
  <si>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</si>
  <si>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</si>
  <si>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</si>
  <si>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</si>
  <si>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</si>
  <si>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</si>
  <si>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</si>
  <si>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</si>
  <si>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</si>
  <si>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</si>
  <si>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</si>
  <si>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</si>
  <si>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</si>
  <si>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</si>
  <si>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</si>
  <si>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</si>
  <si>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</si>
  <si>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</si>
  <si>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</si>
  <si>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</si>
  <si>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</si>
  <si>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</si>
  <si>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</si>
  <si>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</si>
  <si>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</si>
  <si>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</si>
  <si>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</si>
  <si>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</si>
  <si>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</si>
  <si>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</si>
  <si>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</si>
  <si>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</si>
  <si>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</si>
  <si>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</si>
  <si>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</si>
  <si>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</si>
  <si>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</si>
  <si>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</si>
  <si>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</si>
  <si>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</si>
  <si>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</si>
  <si>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</si>
  <si>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</si>
  <si>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</si>
  <si>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</si>
  <si>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</si>
  <si>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</si>
  <si>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</si>
  <si>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</si>
  <si>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</si>
  <si>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</si>
  <si>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</si>
  <si>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</si>
  <si>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</si>
  <si>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</si>
  <si>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</si>
  <si>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</si>
  <si>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</si>
  <si>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</si>
  <si>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</si>
  <si>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</si>
  <si>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</si>
  <si>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</si>
  <si>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</si>
  <si>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</si>
  <si>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</si>
  <si>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</si>
  <si>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</si>
  <si>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</si>
  <si>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</si>
  <si>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</si>
  <si>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</si>
  <si>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</si>
  <si>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</si>
  <si>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</si>
  <si>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</si>
  <si>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</si>
  <si>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</si>
  <si>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</si>
  <si>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</si>
  <si>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</si>
  <si>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</si>
  <si>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</si>
  <si>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</si>
  <si>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</si>
  <si>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</si>
  <si>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</si>
  <si>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</si>
  <si>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</si>
  <si>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</si>
  <si>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</si>
  <si>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</si>
  <si>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</si>
  <si>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</si>
  <si>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</si>
  <si>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</si>
  <si>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</si>
  <si>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</si>
  <si>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</si>
  <si>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</si>
  <si>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</si>
  <si>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</si>
  <si>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</si>
  <si>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</si>
  <si>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</si>
  <si>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</si>
  <si>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</si>
  <si>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</si>
  <si>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</si>
  <si>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</si>
  <si>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</si>
  <si>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</si>
  <si>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</si>
  <si>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</si>
  <si>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</si>
  <si>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</si>
  <si>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</si>
  <si>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</si>
  <si>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</si>
  <si>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</si>
  <si>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</si>
  <si>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</si>
  <si>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</si>
  <si>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</si>
  <si>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</si>
  <si>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</si>
  <si>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</si>
  <si>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</si>
  <si>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</si>
  <si>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</si>
  <si>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</si>
  <si>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</si>
  <si>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</si>
  <si>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</si>
  <si>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</si>
  <si>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</si>
  <si>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</si>
  <si>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</si>
  <si>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</si>
  <si>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</si>
  <si>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</si>
  <si>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</si>
  <si>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</si>
  <si>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</si>
  <si>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</si>
  <si>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</si>
  <si>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</si>
  <si>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</si>
  <si>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</si>
  <si>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</si>
  <si>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</si>
  <si>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</si>
  <si>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</si>
  <si>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</si>
  <si>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</si>
  <si>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</si>
  <si>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</si>
  <si>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</si>
  <si>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</si>
  <si>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</si>
  <si>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</si>
  <si>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</si>
  <si>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</si>
  <si>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</si>
  <si>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</si>
  <si>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</si>
  <si>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</si>
  <si>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</si>
  <si>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</si>
  <si>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</si>
  <si>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</si>
  <si>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</si>
  <si>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</si>
  <si>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</si>
  <si>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</si>
  <si>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</si>
  <si>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</si>
  <si>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</si>
  <si>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</si>
  <si>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</si>
  <si>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</si>
  <si>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</si>
  <si>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</si>
  <si>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</si>
  <si>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</si>
  <si>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</si>
  <si>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</si>
  <si>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</si>
  <si>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</si>
  <si>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</si>
  <si>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</si>
  <si>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</si>
  <si>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</si>
  <si>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</si>
  <si>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</si>
  <si>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</si>
  <si>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</si>
  <si>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</si>
  <si>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</si>
  <si>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</si>
  <si>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</si>
  <si>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</si>
  <si>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</si>
  <si>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</si>
  <si>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</si>
  <si>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</si>
  <si>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</si>
  <si>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</si>
  <si>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</si>
  <si>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</si>
  <si>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</si>
  <si>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</si>
  <si>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</si>
  <si>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</si>
  <si>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</si>
  <si>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</si>
  <si>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</si>
  <si>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</si>
  <si>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</si>
  <si>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</si>
  <si>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</si>
  <si>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</si>
  <si>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</si>
  <si>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</si>
  <si>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</si>
  <si>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</si>
  <si>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</si>
  <si>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</si>
  <si>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</si>
  <si>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</si>
  <si>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</si>
  <si>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</si>
  <si>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</si>
  <si>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</si>
  <si>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</si>
  <si>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</si>
  <si>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</si>
  <si>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</si>
  <si>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</si>
  <si>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</si>
  <si>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</si>
  <si>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</si>
  <si>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</si>
  <si>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</si>
  <si>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</si>
  <si>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</si>
  <si>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</si>
  <si>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</si>
  <si>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</si>
  <si>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</si>
  <si>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</si>
  <si>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</si>
  <si>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</si>
  <si>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</si>
  <si>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</si>
  <si>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</si>
  <si>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</si>
  <si>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</si>
  <si>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</si>
  <si>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</si>
  <si>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</si>
  <si>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</si>
  <si>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</si>
  <si>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</si>
  <si>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</si>
  <si>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</si>
  <si>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</si>
  <si>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</si>
  <si>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</si>
  <si>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</si>
  <si>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</si>
  <si>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</si>
  <si>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</si>
  <si>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</si>
  <si>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</si>
  <si>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</si>
  <si>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</si>
  <si>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</si>
  <si>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</si>
  <si>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</si>
  <si>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</si>
  <si>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</si>
  <si>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</si>
  <si>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</si>
  <si>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</si>
  <si>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</si>
  <si>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</si>
  <si>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</si>
  <si>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</si>
  <si>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</si>
  <si>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</si>
  <si>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</si>
  <si>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</si>
  <si>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</si>
  <si>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</si>
  <si>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</si>
  <si>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</si>
  <si>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</si>
  <si>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</si>
  <si>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</si>
  <si>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</si>
  <si>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</si>
  <si>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</si>
  <si>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</si>
  <si>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</si>
  <si>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</si>
  <si>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</si>
  <si>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</si>
  <si>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</si>
  <si>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</si>
  <si>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</si>
  <si>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</si>
  <si>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</si>
  <si>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</si>
  <si>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</si>
  <si>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</si>
  <si>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</si>
  <si>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</si>
  <si>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</si>
  <si>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</si>
  <si>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</si>
  <si>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</si>
  <si>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</si>
  <si>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</si>
  <si>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</si>
  <si>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</si>
  <si>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</si>
  <si>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</si>
  <si>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</si>
  <si>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</si>
  <si>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</si>
  <si>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</si>
  <si>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</si>
  <si>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</si>
  <si>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</si>
  <si>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</si>
  <si>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</si>
  <si>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</si>
  <si>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</si>
  <si>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</si>
  <si>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</si>
  <si>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</si>
  <si>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</si>
  <si>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</si>
  <si>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</si>
  <si>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</si>
  <si>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</si>
  <si>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</si>
  <si>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</si>
  <si>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</si>
  <si>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</si>
  <si>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</si>
  <si>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</si>
  <si>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</si>
  <si>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</si>
  <si>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</si>
  <si>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</si>
  <si>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</si>
  <si>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</si>
  <si>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</si>
  <si>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</si>
  <si>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</si>
  <si>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</si>
  <si>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</si>
  <si>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</si>
  <si>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</si>
  <si>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</si>
  <si>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</si>
  <si>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</si>
  <si>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</si>
  <si>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</si>
  <si>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</si>
  <si>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</si>
  <si>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</si>
  <si>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</si>
  <si>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</si>
  <si>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</si>
  <si>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</si>
  <si>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</si>
  <si>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</si>
  <si>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</si>
  <si>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</si>
  <si>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</si>
  <si>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</si>
  <si>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</si>
  <si>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</si>
  <si>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</si>
  <si>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</si>
  <si>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</si>
  <si>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</si>
  <si>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</si>
  <si>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</si>
  <si>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</si>
  <si>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</si>
  <si>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</si>
  <si>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</si>
  <si>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</si>
  <si>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</si>
  <si>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</si>
  <si>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</si>
  <si>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</si>
  <si>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</si>
  <si>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</si>
  <si>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</si>
  <si>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</si>
  <si>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</si>
  <si>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</si>
  <si>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</si>
  <si>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</si>
  <si>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</si>
  <si>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</si>
  <si>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</si>
  <si>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</si>
  <si>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</si>
  <si>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</si>
  <si>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</si>
  <si>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</si>
  <si>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</si>
  <si>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</si>
  <si>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</si>
  <si>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</si>
  <si>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</si>
  <si>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</si>
  <si>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</si>
  <si>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</si>
  <si>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</si>
  <si>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</si>
  <si>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</si>
  <si>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</si>
  <si>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</si>
  <si>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</si>
  <si>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</si>
  <si>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</si>
  <si>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</si>
  <si>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</si>
  <si>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</si>
  <si>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</si>
  <si>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</si>
  <si>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</si>
  <si>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</si>
  <si>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</si>
  <si>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</si>
  <si>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</si>
  <si>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</si>
  <si>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</si>
  <si>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</si>
  <si>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</si>
  <si>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</si>
  <si>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</si>
  <si>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</si>
  <si>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</si>
  <si>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</si>
  <si>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</si>
  <si>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</si>
  <si>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</si>
  <si>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</si>
  <si>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</si>
  <si>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</si>
  <si>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</si>
  <si>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</si>
  <si>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</si>
  <si>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</si>
  <si>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</si>
  <si>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</si>
  <si>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</si>
  <si>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</si>
  <si>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</si>
  <si>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</si>
  <si>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</si>
  <si>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</si>
  <si>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</si>
  <si>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</si>
  <si>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</si>
  <si>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</si>
  <si>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</si>
  <si>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</si>
  <si>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</si>
  <si>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</si>
  <si>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</si>
  <si>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</si>
  <si>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</si>
  <si>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</si>
  <si>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</si>
  <si>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</si>
  <si>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</si>
  <si>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</si>
  <si>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</si>
  <si>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</si>
  <si>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</si>
  <si>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</si>
  <si>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</si>
  <si>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</si>
  <si>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</si>
  <si>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</si>
  <si>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</si>
  <si>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</si>
  <si>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</si>
  <si>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</si>
  <si>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</si>
  <si>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</si>
  <si>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</si>
  <si>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</si>
  <si>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</si>
  <si>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</si>
  <si>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</si>
  <si>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</si>
  <si>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</si>
  <si>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</si>
  <si>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</si>
  <si>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</si>
  <si>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</si>
  <si>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</si>
  <si>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</si>
  <si>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</si>
  <si>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</si>
  <si>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</si>
  <si>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</si>
  <si>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</si>
  <si>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</si>
  <si>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</si>
  <si>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</si>
  <si>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</si>
  <si>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</si>
  <si>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</si>
  <si>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</si>
  <si>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</si>
  <si>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</si>
  <si>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</si>
  <si>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</si>
  <si>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</si>
  <si>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</si>
  <si>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</si>
  <si>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</si>
  <si>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</si>
  <si>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</si>
  <si>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</si>
  <si>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</si>
  <si>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</si>
  <si>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</si>
  <si>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</si>
  <si>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</si>
  <si>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</si>
  <si>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</si>
  <si>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</si>
  <si>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</si>
  <si>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</si>
  <si>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</si>
  <si>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</si>
  <si>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</si>
  <si>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</si>
  <si>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</si>
  <si>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</si>
  <si>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</si>
  <si>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</si>
  <si>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</si>
  <si>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</si>
  <si>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</si>
  <si>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</si>
  <si>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</si>
  <si>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</si>
  <si>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</si>
  <si>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</si>
  <si>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</si>
  <si>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</si>
  <si>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</si>
  <si>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</si>
  <si>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</si>
  <si>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</si>
  <si>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</si>
  <si>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</si>
  <si>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</si>
  <si>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</si>
  <si>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</si>
  <si>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</si>
  <si>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</si>
  <si>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</si>
  <si>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</si>
  <si>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</si>
  <si>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</si>
  <si>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</si>
  <si>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</si>
  <si>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</si>
  <si>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</si>
  <si>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</si>
  <si>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</si>
  <si>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</si>
  <si>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</si>
  <si>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</si>
  <si>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</si>
  <si>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</si>
  <si>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</si>
  <si>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</si>
  <si>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</si>
  <si>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</si>
  <si>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</si>
  <si>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</si>
  <si>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</si>
  <si>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</si>
  <si>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</si>
  <si>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</si>
  <si>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</si>
  <si>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</si>
  <si>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</si>
  <si>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</si>
  <si>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</si>
  <si>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</si>
  <si>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</si>
  <si>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</si>
  <si>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</si>
  <si>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</si>
  <si>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</si>
  <si>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</si>
  <si>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</si>
  <si>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</si>
  <si>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</si>
  <si>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</si>
  <si>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</si>
  <si>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</si>
  <si>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</si>
  <si>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</si>
  <si>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</si>
  <si>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</si>
  <si>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</si>
  <si>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</si>
  <si>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</si>
  <si>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</si>
  <si>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</si>
  <si>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</si>
  <si>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</si>
  <si>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</si>
  <si>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</si>
  <si>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</si>
  <si>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</si>
  <si>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</si>
  <si>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</si>
  <si>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</si>
  <si>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</si>
  <si>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</si>
  <si>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</si>
  <si>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</si>
  <si>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</si>
  <si>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</si>
  <si>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</si>
  <si>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</si>
  <si>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</si>
  <si>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</si>
  <si>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</si>
  <si>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</si>
  <si>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</si>
  <si>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</si>
  <si>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</si>
  <si>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</si>
  <si>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</si>
  <si>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</si>
  <si>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</si>
  <si>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</si>
  <si>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</si>
  <si>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</si>
  <si>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</si>
  <si>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</si>
  <si>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</si>
  <si>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</si>
  <si>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</si>
  <si>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</si>
  <si>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</si>
  <si>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</si>
  <si>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</si>
  <si>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</si>
  <si>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</si>
  <si>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</si>
  <si>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</si>
  <si>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</si>
  <si>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</si>
  <si>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</si>
  <si>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</si>
  <si>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</si>
  <si>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</si>
  <si>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</si>
  <si>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</si>
  <si>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</si>
  <si>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</si>
  <si>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</si>
  <si>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</si>
  <si>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</si>
  <si>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</si>
  <si>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</si>
  <si>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</si>
  <si>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</si>
  <si>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</si>
  <si>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</si>
  <si>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</si>
  <si>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</si>
  <si>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</si>
  <si>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</si>
  <si>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</si>
  <si>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</si>
  <si>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</si>
  <si>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</si>
  <si>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</si>
  <si>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</si>
  <si>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</si>
  <si>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</si>
  <si>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</si>
  <si>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</si>
  <si>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</si>
  <si>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</si>
  <si>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</si>
  <si>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</si>
  <si>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</si>
  <si>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</si>
  <si>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</si>
  <si>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</si>
  <si>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</si>
  <si>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</si>
  <si>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</si>
  <si>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</si>
  <si>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</si>
  <si>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</si>
  <si>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</si>
  <si>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</si>
  <si>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</si>
  <si>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</si>
  <si>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</si>
  <si>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</si>
  <si>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</si>
  <si>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</si>
  <si>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</si>
  <si>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</si>
  <si>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</si>
  <si>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</si>
  <si>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</si>
  <si>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</si>
  <si>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</si>
  <si>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</si>
  <si>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</si>
  <si>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</si>
  <si>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</si>
  <si>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</si>
  <si>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</si>
  <si>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</si>
  <si>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</si>
  <si>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</si>
  <si>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</si>
  <si>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</si>
  <si>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</si>
  <si>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</si>
  <si>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</si>
  <si>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</si>
  <si>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</si>
  <si>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</si>
  <si>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</si>
  <si>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</si>
  <si>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</si>
  <si>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</si>
  <si>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</si>
  <si>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</si>
  <si>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</si>
  <si>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</si>
  <si>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</si>
  <si>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</si>
  <si>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</si>
  <si>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</si>
  <si>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</si>
  <si>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</si>
  <si>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</si>
  <si>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</si>
  <si>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</si>
  <si>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</si>
  <si>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</si>
  <si>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</si>
  <si>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</si>
  <si>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</si>
  <si>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</si>
  <si>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</si>
  <si>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</si>
  <si>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</si>
  <si>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</si>
  <si>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</si>
  <si>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</si>
  <si>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</si>
  <si>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</si>
  <si>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</si>
  <si>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</si>
  <si>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</si>
  <si>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</si>
  <si>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</si>
  <si>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</si>
  <si>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</si>
  <si>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</si>
  <si>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</si>
  <si>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</si>
  <si>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</si>
  <si>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</si>
  <si>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</si>
  <si>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</si>
  <si>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</si>
  <si>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</si>
  <si>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</si>
  <si>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</si>
  <si>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</si>
  <si>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</si>
  <si>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</si>
  <si>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</si>
  <si>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</si>
  <si>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</si>
  <si>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</si>
  <si>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</si>
  <si>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</si>
  <si>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</si>
  <si>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</si>
  <si>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</si>
  <si>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</si>
  <si>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</si>
  <si>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</si>
  <si>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</si>
  <si>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</si>
  <si>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</si>
  <si>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</si>
  <si>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</si>
  <si>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</si>
  <si>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</si>
  <si>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</si>
  <si>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</si>
  <si>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</si>
  <si>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</si>
  <si>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</si>
  <si>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</si>
  <si>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</si>
  <si>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</si>
  <si>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</si>
  <si>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</si>
  <si>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</si>
  <si>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</si>
  <si>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</si>
  <si>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</si>
  <si>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</si>
  <si>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</si>
  <si>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</si>
  <si>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</si>
  <si>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</si>
  <si>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</si>
  <si>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</si>
  <si>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</si>
  <si>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</si>
  <si>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</si>
  <si>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</si>
  <si>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</si>
  <si>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</si>
  <si>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</si>
  <si>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</si>
  <si>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</si>
  <si>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</si>
  <si>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</si>
  <si>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</si>
  <si>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</si>
  <si>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</si>
  <si>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</si>
  <si>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</si>
  <si>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</si>
  <si>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</si>
  <si>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</si>
  <si>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</si>
  <si>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</si>
  <si>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</si>
  <si>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</si>
  <si>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</si>
  <si>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</si>
  <si>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</si>
  <si>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</si>
  <si>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</si>
  <si>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</si>
  <si>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</si>
  <si>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</si>
  <si>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</si>
  <si>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</si>
  <si>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</si>
  <si>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</si>
  <si>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</si>
  <si>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</si>
  <si>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</si>
  <si>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</si>
  <si>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</si>
  <si>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</si>
  <si>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</si>
  <si>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</si>
  <si>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</si>
  <si>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</si>
  <si>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</si>
  <si>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</si>
  <si>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</si>
  <si>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</si>
  <si>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</si>
  <si>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</si>
  <si>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</si>
  <si>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</si>
  <si>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</si>
  <si>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</si>
  <si>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</si>
  <si>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</si>
  <si>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</si>
  <si>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</si>
  <si>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</si>
  <si>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</si>
  <si>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</si>
  <si>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</si>
  <si>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</si>
  <si>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</si>
  <si>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</si>
  <si>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</si>
  <si>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</si>
  <si>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</si>
  <si>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</si>
  <si>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</si>
  <si>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</si>
  <si>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</si>
  <si>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</si>
  <si>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</si>
  <si>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</si>
  <si>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</si>
  <si>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</si>
  <si>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</si>
  <si>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</si>
  <si>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</si>
  <si>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</si>
  <si>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</si>
  <si>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</si>
  <si>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</si>
  <si>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</si>
  <si>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</si>
  <si>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</si>
  <si>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</si>
  <si>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</si>
  <si>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</si>
  <si>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</si>
  <si>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</si>
  <si>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</si>
  <si>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</si>
  <si>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</si>
  <si>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</si>
  <si>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</si>
  <si>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</si>
  <si>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</si>
  <si>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</si>
  <si>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</si>
  <si>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</si>
  <si>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</si>
  <si>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</si>
  <si>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</si>
  <si>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</si>
  <si>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</si>
  <si>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</si>
  <si>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</si>
  <si>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</si>
  <si>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</si>
  <si>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</si>
  <si>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</si>
  <si>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</si>
  <si>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</si>
  <si>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</si>
  <si>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</si>
  <si>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</si>
  <si>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</si>
  <si>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</si>
  <si>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</si>
  <si>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</si>
  <si>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</si>
  <si>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</si>
  <si>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</si>
  <si>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</si>
  <si>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</si>
  <si>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</si>
  <si>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</si>
  <si>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</si>
  <si>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</si>
  <si>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</si>
  <si>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</si>
  <si>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</si>
  <si>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</si>
  <si>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</si>
  <si>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</si>
  <si>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</si>
  <si>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</si>
  <si>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</si>
  <si>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</si>
  <si>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</si>
  <si>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</si>
  <si>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</si>
  <si>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</si>
  <si>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</si>
  <si>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</si>
  <si>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</si>
  <si>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</si>
  <si>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</si>
  <si>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</si>
  <si>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</si>
  <si>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</si>
  <si>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</si>
  <si>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</si>
  <si>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</si>
  <si>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</si>
  <si>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</si>
  <si>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</si>
  <si>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</si>
  <si>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</si>
  <si>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</si>
  <si>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</si>
  <si>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</si>
  <si>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</si>
  <si>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</si>
  <si>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</si>
  <si>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</si>
  <si>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</si>
  <si>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</si>
  <si>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</si>
  <si>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</si>
  <si>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</si>
  <si>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</si>
  <si>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</si>
  <si>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</si>
  <si>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</si>
  <si>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</si>
  <si>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</si>
  <si>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</si>
  <si>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</si>
  <si>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</si>
  <si>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</si>
  <si>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</si>
  <si>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</si>
  <si>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</si>
  <si>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</si>
  <si>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</si>
  <si>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</si>
  <si>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</si>
  <si>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</si>
  <si>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</si>
  <si>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</si>
  <si>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</si>
  <si>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</si>
  <si>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</si>
  <si>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</si>
  <si>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</si>
  <si>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</si>
  <si>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</si>
  <si>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</si>
  <si>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</si>
  <si>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</si>
  <si>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</si>
  <si>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</si>
  <si>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</si>
  <si>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</si>
  <si>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</si>
  <si>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</si>
  <si>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</si>
  <si>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</si>
  <si>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</si>
  <si>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</si>
  <si>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</si>
  <si>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</si>
  <si>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</si>
  <si>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</si>
  <si>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</si>
  <si>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</si>
  <si>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</si>
  <si>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</si>
  <si>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</si>
  <si>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</si>
  <si>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</si>
  <si>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</si>
  <si>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</si>
  <si>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</si>
  <si>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</si>
  <si>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</si>
  <si>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</si>
  <si>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</si>
  <si>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</si>
  <si>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</si>
  <si>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</si>
  <si>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</si>
  <si>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</si>
  <si>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</si>
  <si>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</si>
  <si>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</si>
  <si>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</si>
  <si>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</si>
  <si>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</si>
  <si>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</si>
  <si>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</si>
  <si>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</si>
  <si>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</si>
  <si>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</si>
  <si>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</si>
  <si>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</si>
  <si>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</si>
  <si>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</si>
  <si>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</si>
  <si>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</si>
  <si>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</si>
  <si>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</si>
  <si>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</si>
  <si>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</si>
  <si>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</si>
  <si>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</si>
  <si>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</si>
  <si>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</si>
  <si>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</si>
  <si>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</si>
  <si>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</si>
  <si>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</si>
  <si>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</si>
  <si>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</si>
  <si>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</si>
  <si>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</si>
  <si>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</si>
  <si>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</si>
  <si>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</si>
  <si>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</si>
  <si>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</si>
  <si>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</si>
  <si>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</si>
  <si>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</si>
  <si>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</si>
  <si>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</si>
  <si>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</si>
  <si>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</si>
  <si>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</si>
  <si>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</si>
  <si>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</si>
  <si>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</si>
  <si>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</si>
  <si>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</si>
  <si>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</si>
  <si>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</si>
  <si>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</si>
  <si>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</si>
  <si>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</si>
  <si>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</si>
  <si>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</si>
  <si>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</si>
  <si>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</si>
  <si>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</si>
  <si>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</si>
  <si>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</si>
  <si>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</si>
  <si>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</si>
  <si>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</si>
  <si>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</si>
  <si>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</si>
  <si>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</si>
  <si>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</si>
  <si>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</si>
  <si>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</si>
  <si>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</si>
  <si>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</si>
  <si>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</si>
  <si>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</si>
  <si>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</si>
  <si>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</si>
  <si>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</si>
  <si>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</si>
  <si>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</si>
  <si>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</si>
  <si>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</si>
  <si>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</si>
  <si>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</si>
  <si>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</si>
  <si>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</si>
  <si>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</si>
  <si>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</si>
  <si>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</si>
  <si>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</si>
  <si>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</si>
  <si>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</si>
  <si>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</si>
  <si>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</si>
  <si>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</si>
  <si>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</si>
  <si>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</si>
  <si>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</si>
  <si>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</si>
  <si>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</si>
  <si>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</si>
  <si>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</si>
  <si>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</si>
  <si>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</si>
  <si>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</si>
  <si>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</si>
  <si>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</si>
  <si>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</si>
  <si>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</si>
  <si>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</si>
  <si>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</si>
  <si>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</si>
  <si>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</si>
  <si>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</si>
  <si>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</si>
  <si>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</si>
  <si>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</si>
  <si>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</si>
  <si>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</si>
  <si>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</si>
  <si>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</si>
  <si>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</si>
  <si>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</si>
  <si>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</si>
  <si>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</si>
  <si>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</si>
  <si>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</si>
  <si>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</si>
  <si>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</si>
  <si>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</si>
  <si>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</si>
  <si>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</si>
  <si>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</si>
  <si>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</si>
  <si>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</si>
  <si>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</si>
  <si>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</si>
  <si>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</si>
  <si>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</si>
  <si>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</si>
  <si>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</si>
  <si>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</si>
  <si>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</si>
  <si>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</si>
  <si>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</si>
  <si>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</si>
  <si>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</si>
  <si>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</si>
  <si>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</si>
  <si>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</si>
  <si>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</si>
  <si>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</si>
  <si>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</si>
  <si>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</si>
  <si>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</si>
  <si>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</si>
  <si>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</si>
  <si>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</si>
  <si>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</si>
  <si>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</si>
  <si>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</si>
  <si>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</si>
  <si>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</si>
  <si>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</si>
  <si>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</si>
  <si>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</si>
  <si>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</si>
  <si>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</si>
  <si>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</si>
  <si>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</si>
  <si>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</si>
  <si>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</si>
  <si>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</si>
  <si>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</si>
  <si>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</si>
  <si>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</si>
  <si>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</si>
  <si>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</si>
  <si>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</si>
  <si>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</si>
  <si>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</si>
  <si>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</si>
  <si>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</si>
  <si>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</si>
  <si>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</si>
  <si>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</si>
  <si>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</si>
  <si>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</si>
  <si>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</si>
  <si>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</si>
  <si>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</si>
  <si>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</si>
  <si>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</si>
  <si>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</si>
  <si>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</si>
  <si>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</si>
  <si>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</si>
  <si>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</si>
  <si>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</si>
  <si>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</si>
  <si>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</si>
  <si>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</si>
  <si>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</si>
  <si>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</si>
  <si>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</si>
  <si>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</si>
  <si>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</si>
  <si>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</si>
  <si>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</si>
  <si>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</si>
  <si>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</si>
  <si>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</si>
  <si>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</si>
  <si>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</si>
  <si>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</si>
  <si>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</si>
  <si>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</si>
  <si>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</si>
  <si>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</si>
  <si>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</si>
  <si>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</si>
  <si>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</si>
  <si>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</si>
  <si>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</si>
  <si>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</si>
  <si>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</si>
  <si>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</si>
  <si>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</si>
  <si>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</si>
  <si>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</si>
  <si>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</si>
  <si>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</si>
  <si>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</si>
  <si>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</si>
  <si>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</si>
  <si>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</si>
  <si>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</si>
  <si>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</si>
  <si>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</si>
  <si>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</si>
  <si>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</si>
  <si>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</si>
  <si>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</si>
  <si>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</si>
  <si>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</si>
  <si>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</si>
  <si>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</si>
  <si>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</si>
  <si>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</si>
  <si>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</si>
  <si>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</si>
  <si>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</si>
  <si>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</si>
  <si>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</si>
  <si>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</si>
  <si>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</si>
  <si>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</si>
  <si>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</si>
  <si>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</si>
  <si>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</si>
  <si>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</si>
  <si>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</si>
  <si>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</si>
  <si>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</si>
  <si>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</si>
  <si>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</si>
  <si>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</si>
  <si>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</si>
  <si>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</si>
  <si>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</si>
  <si>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</si>
  <si>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</si>
  <si>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</si>
  <si>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</si>
  <si>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</si>
  <si>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</si>
  <si>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</si>
  <si>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</si>
  <si>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</si>
  <si>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</si>
  <si>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</si>
  <si>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</si>
  <si>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</si>
  <si>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</si>
  <si>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</si>
  <si>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</si>
  <si>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</si>
  <si>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</si>
  <si>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</si>
  <si>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</si>
  <si>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</si>
  <si>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</si>
  <si>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</si>
  <si>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</si>
  <si>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</si>
  <si>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</si>
  <si>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</si>
  <si>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</si>
  <si>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</si>
  <si>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</si>
  <si>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</si>
  <si>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</si>
  <si>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</si>
  <si>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</si>
  <si>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</si>
  <si>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</si>
  <si>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</si>
  <si>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</si>
  <si>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</si>
  <si>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</si>
  <si>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</si>
  <si>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</si>
  <si>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</si>
  <si>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</si>
  <si>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</si>
  <si>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</si>
  <si>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</si>
  <si>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</si>
  <si>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</si>
  <si>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</si>
  <si>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</si>
  <si>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</si>
  <si>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</si>
  <si>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</si>
  <si>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</si>
  <si>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</si>
  <si>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</si>
  <si>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</si>
  <si>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</si>
  <si>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</si>
  <si>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</si>
  <si>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</si>
  <si>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</si>
  <si>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</si>
  <si>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</si>
  <si>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</si>
  <si>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</si>
  <si>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</si>
  <si>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</si>
  <si>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</si>
  <si>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</si>
  <si>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</si>
  <si>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</si>
  <si>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</si>
  <si>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</si>
  <si>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</si>
  <si>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</si>
  <si>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</si>
  <si>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</si>
  <si>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</si>
  <si>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</si>
  <si>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</si>
  <si>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</si>
  <si>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</si>
  <si>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</si>
  <si>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</si>
  <si>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</si>
  <si>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</si>
  <si>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</si>
  <si>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</si>
  <si>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</si>
  <si>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</si>
  <si>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</si>
  <si>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</si>
  <si>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</si>
  <si>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</si>
  <si>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</si>
  <si>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</si>
  <si>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</si>
  <si>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</si>
  <si>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</si>
  <si>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</si>
  <si>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</si>
  <si>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</si>
  <si>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</si>
  <si>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</si>
  <si>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</si>
  <si>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</si>
  <si>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</si>
  <si>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</si>
  <si>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</si>
  <si>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</si>
  <si>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</si>
  <si>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</si>
  <si>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</si>
  <si>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</si>
  <si>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</si>
  <si>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</si>
  <si>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</si>
  <si>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</si>
  <si>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</si>
  <si>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</si>
  <si>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</si>
  <si>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</si>
  <si>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</si>
  <si>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</si>
  <si>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</si>
  <si>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</si>
  <si>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</si>
  <si>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</si>
  <si>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</si>
  <si>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</si>
  <si>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</si>
  <si>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</si>
  <si>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</si>
  <si>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</si>
  <si>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</si>
  <si>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</si>
  <si>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</si>
  <si>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</si>
  <si>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</si>
  <si>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</si>
  <si>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</si>
  <si>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</si>
  <si>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</si>
  <si>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</si>
  <si>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</si>
  <si>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</si>
  <si>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</si>
  <si>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</si>
  <si>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</si>
  <si>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</si>
  <si>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</si>
  <si>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</si>
  <si>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</si>
  <si>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</si>
  <si>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</si>
  <si>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</si>
  <si>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</si>
  <si>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</si>
  <si>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</si>
  <si>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</si>
  <si>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</si>
  <si>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</si>
  <si>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</si>
  <si>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</si>
  <si>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</si>
  <si>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</si>
  <si>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</si>
  <si>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</si>
  <si>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</si>
  <si>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</si>
  <si>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</si>
  <si>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</si>
  <si>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</si>
  <si>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</si>
  <si>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</si>
  <si>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</si>
  <si>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</si>
  <si>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</si>
  <si>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</si>
  <si>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</si>
  <si>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</si>
  <si>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</si>
  <si>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</si>
  <si>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</si>
  <si>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</si>
  <si>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</si>
  <si>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</si>
  <si>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</si>
  <si>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</si>
  <si>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</si>
  <si>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</si>
  <si>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</si>
  <si>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</si>
  <si>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</si>
  <si>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</si>
  <si>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</si>
  <si>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</si>
  <si>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</si>
  <si>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</si>
  <si>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</si>
  <si>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</si>
  <si>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</si>
  <si>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</si>
  <si>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</si>
  <si>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</si>
  <si>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</si>
  <si>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</si>
  <si>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</si>
  <si>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</si>
  <si>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</si>
  <si>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</si>
  <si>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</si>
  <si>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</si>
  <si>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</si>
  <si>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</si>
  <si>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</si>
  <si>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</si>
  <si>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</si>
  <si>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</si>
  <si>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</si>
  <si>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</si>
  <si>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</si>
  <si>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</si>
  <si>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</si>
  <si>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</si>
  <si>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</si>
  <si>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</si>
  <si>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</si>
  <si>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</si>
  <si>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</si>
  <si>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</si>
  <si>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</si>
  <si>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</si>
  <si>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</si>
  <si>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</si>
  <si>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</si>
  <si>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</si>
  <si>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</si>
  <si>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</si>
  <si>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</si>
  <si>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</si>
  <si>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</si>
  <si>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</si>
  <si>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</si>
  <si>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</si>
  <si>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</si>
  <si>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</si>
  <si>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</si>
  <si>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</si>
  <si>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</si>
  <si>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</si>
  <si>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</si>
  <si>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</si>
  <si>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</si>
  <si>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</si>
  <si>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</si>
  <si>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</si>
  <si>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</si>
  <si>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</si>
  <si>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</si>
  <si>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</si>
  <si>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</si>
  <si>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</si>
  <si>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</si>
  <si>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</si>
  <si>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</si>
  <si>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</si>
  <si>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</si>
  <si>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</si>
  <si>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</si>
  <si>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</si>
  <si>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</si>
  <si>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</si>
  <si>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</si>
  <si>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</si>
  <si>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</si>
  <si>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</si>
  <si>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</si>
  <si>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</si>
  <si>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</si>
  <si>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</si>
  <si>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</si>
  <si>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</si>
  <si>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</si>
  <si>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</si>
  <si>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</si>
  <si>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</si>
  <si>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</si>
  <si>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</si>
  <si>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</si>
  <si>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</si>
  <si>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</si>
  <si>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</si>
  <si>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</si>
  <si>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</si>
  <si>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</si>
  <si>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</si>
  <si>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</si>
  <si>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</si>
  <si>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</si>
  <si>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</si>
  <si>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</si>
  <si>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</si>
  <si>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</si>
  <si>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</si>
  <si>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</si>
  <si>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</si>
  <si>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</si>
  <si>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</si>
  <si>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</si>
  <si>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</si>
  <si>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</si>
  <si>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</si>
  <si>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</si>
  <si>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</si>
  <si>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</si>
  <si>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</si>
  <si>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</si>
  <si>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</si>
  <si>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</si>
  <si>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</si>
  <si>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</si>
  <si>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</si>
  <si>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</si>
  <si>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</si>
  <si>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</si>
  <si>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</si>
  <si>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</si>
  <si>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</si>
  <si>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</si>
  <si>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</si>
  <si>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</si>
  <si>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</si>
  <si>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</si>
  <si>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</si>
  <si>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</si>
  <si>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</si>
  <si>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</si>
  <si>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</si>
  <si>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</si>
  <si>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</si>
  <si>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</si>
  <si>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</si>
  <si>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</si>
  <si>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</si>
  <si>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</si>
  <si>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</si>
  <si>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</si>
  <si>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</si>
  <si>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</si>
  <si>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</si>
  <si>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</si>
  <si>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</si>
  <si>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</si>
  <si>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</si>
  <si>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</si>
  <si>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</si>
  <si>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</si>
  <si>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</si>
  <si>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</si>
  <si>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</si>
  <si>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</si>
  <si>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</si>
  <si>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</si>
  <si>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</si>
  <si>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</si>
  <si>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</si>
  <si>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</si>
  <si>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</si>
  <si>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</si>
  <si>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</si>
  <si>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</si>
  <si>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</si>
  <si>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</si>
  <si>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</si>
  <si>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</si>
  <si>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</si>
  <si>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</si>
  <si>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</si>
  <si>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</si>
  <si>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</si>
  <si>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</si>
  <si>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</si>
  <si>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</si>
  <si>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</si>
  <si>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</si>
  <si>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</si>
  <si>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</si>
  <si>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</si>
  <si>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</si>
  <si>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</si>
  <si>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</si>
  <si>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</si>
  <si>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</si>
  <si>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</si>
  <si>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</si>
  <si>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</si>
  <si>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</si>
  <si>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</si>
  <si>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</si>
  <si>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</si>
  <si>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</si>
  <si>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</si>
  <si>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</si>
  <si>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</si>
  <si>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</si>
  <si>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</si>
  <si>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</si>
  <si>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</si>
  <si>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</si>
  <si>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</si>
  <si>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</si>
  <si>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</si>
  <si>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</si>
  <si>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</si>
  <si>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</si>
  <si>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</si>
  <si>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</si>
  <si>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</si>
  <si>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</si>
  <si>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</si>
  <si>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</si>
  <si>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</si>
  <si>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</si>
  <si>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</si>
  <si>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</si>
  <si>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</si>
  <si>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</si>
  <si>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</si>
  <si>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</si>
  <si>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</si>
  <si>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</si>
  <si>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</si>
  <si>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</si>
  <si>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</si>
  <si>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</si>
  <si>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</si>
  <si>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</si>
  <si>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</si>
  <si>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</si>
  <si>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</si>
  <si>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</si>
  <si>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</si>
  <si>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</si>
  <si>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</si>
  <si>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</si>
  <si>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</si>
  <si>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</si>
  <si>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</si>
  <si>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</si>
  <si>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</si>
  <si>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</si>
  <si>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</si>
  <si>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</si>
  <si>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</si>
  <si>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</si>
  <si>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</si>
  <si>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</si>
  <si>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</si>
  <si>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</si>
  <si>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</si>
  <si>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</si>
  <si>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</si>
  <si>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</si>
  <si>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</si>
  <si>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</si>
  <si>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</si>
  <si>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</si>
  <si>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</si>
  <si>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</si>
  <si>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</si>
  <si>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</si>
  <si>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</si>
  <si>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</si>
  <si>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</si>
  <si>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</si>
  <si>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</si>
  <si>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</si>
  <si>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</si>
  <si>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</si>
  <si>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</si>
  <si>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</si>
  <si>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</si>
  <si>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</si>
  <si>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</si>
  <si>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</si>
  <si>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</si>
  <si>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</si>
  <si>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</si>
  <si>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</si>
  <si>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</si>
  <si>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</si>
  <si>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</si>
  <si>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</si>
  <si>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</si>
  <si>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</si>
  <si>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</si>
  <si>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</si>
  <si>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</si>
  <si>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</si>
  <si>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</si>
  <si>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</si>
  <si>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</si>
  <si>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</si>
  <si>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</si>
  <si>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</si>
  <si>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</si>
  <si>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</si>
  <si>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</si>
  <si>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</si>
  <si>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</si>
  <si>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</si>
  <si>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</si>
  <si>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</si>
  <si>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</si>
  <si>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</si>
  <si>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</si>
  <si>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</si>
  <si>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</si>
  <si>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</si>
  <si>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</si>
  <si>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</si>
  <si>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</si>
  <si>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</si>
  <si>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</si>
  <si>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</si>
  <si>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</si>
  <si>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</si>
  <si>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</si>
  <si>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</si>
  <si>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</si>
  <si>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</si>
  <si>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</si>
  <si>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</si>
  <si>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</si>
  <si>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</si>
  <si>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</si>
  <si>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</si>
  <si>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</si>
  <si>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</si>
  <si>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</si>
  <si>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</si>
  <si>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</si>
  <si>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</si>
  <si>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</si>
  <si>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</si>
  <si>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</si>
  <si>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</si>
  <si>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</si>
  <si>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</si>
  <si>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</si>
  <si>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</si>
  <si>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</si>
  <si>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</si>
  <si>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</si>
  <si>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</si>
  <si>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</si>
  <si>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</si>
  <si>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</si>
  <si>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</si>
  <si>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</si>
  <si>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</si>
  <si>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</si>
  <si>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</si>
  <si>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</si>
  <si>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</si>
  <si>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</si>
  <si>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</si>
  <si>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</si>
  <si>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</si>
  <si>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</si>
  <si>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</si>
  <si>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</si>
  <si>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</si>
  <si>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</si>
  <si>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</si>
  <si>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</si>
  <si>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</si>
  <si>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</si>
  <si>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</si>
  <si>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</si>
  <si>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</si>
  <si>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</si>
  <si>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</si>
  <si>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</si>
  <si>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</si>
  <si>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</si>
  <si>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</si>
  <si>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</si>
  <si>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</si>
  <si>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</si>
  <si>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</si>
  <si>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</si>
  <si>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</si>
  <si>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</si>
  <si>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</si>
  <si>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</si>
  <si>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</si>
  <si>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</si>
  <si>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</si>
  <si>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</si>
  <si>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</si>
  <si>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</si>
  <si>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</si>
  <si>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</si>
  <si>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</si>
  <si>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</si>
  <si>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</si>
  <si>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</si>
  <si>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</si>
  <si>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</si>
  <si>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</si>
  <si>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</si>
  <si>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</si>
  <si>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</si>
  <si>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</si>
  <si>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</si>
  <si>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</si>
  <si>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</si>
  <si>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</si>
  <si>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</si>
  <si>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</si>
  <si>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</si>
  <si>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</si>
  <si>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</si>
  <si>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</si>
  <si>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</si>
  <si>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</si>
  <si>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</si>
  <si>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</si>
  <si>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</si>
  <si>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</si>
  <si>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</si>
  <si>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</si>
  <si>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</si>
  <si>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</si>
  <si>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</si>
  <si>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</si>
  <si>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</si>
  <si>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</si>
  <si>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</si>
  <si>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</si>
  <si>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</si>
  <si>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</si>
  <si>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</si>
  <si>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</si>
  <si>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</si>
  <si>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</si>
  <si>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</si>
  <si>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</si>
  <si>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</si>
  <si>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</si>
  <si>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</si>
  <si>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</si>
  <si>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</si>
  <si>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</si>
  <si>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</si>
  <si>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</si>
  <si>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</si>
  <si>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</si>
  <si>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</si>
  <si>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</si>
  <si>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</si>
  <si>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</si>
  <si>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</si>
  <si>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</si>
  <si>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</si>
  <si>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</si>
  <si>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</si>
  <si>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</si>
  <si>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</si>
  <si>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</si>
  <si>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</si>
  <si>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</si>
  <si>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</si>
  <si>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</si>
  <si>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</si>
  <si>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</si>
  <si>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</si>
  <si>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</si>
  <si>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</si>
  <si>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</si>
  <si>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</si>
  <si>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</si>
  <si>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</si>
  <si>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</si>
  <si>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</si>
  <si>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</si>
  <si>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</si>
  <si>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</si>
  <si>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</si>
  <si>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</si>
  <si>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</si>
  <si>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</si>
  <si>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</si>
  <si>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</si>
  <si>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</si>
  <si>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</si>
  <si>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</si>
  <si>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</si>
  <si>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</si>
  <si>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</si>
  <si>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</si>
  <si>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</si>
  <si>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</si>
  <si>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</si>
  <si>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</si>
  <si>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</si>
  <si>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</si>
  <si>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</si>
  <si>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</si>
  <si>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</si>
  <si>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</si>
  <si>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</si>
  <si>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</si>
  <si>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</si>
  <si>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</si>
  <si>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</si>
  <si>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</si>
  <si>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</si>
  <si>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</si>
  <si>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</si>
  <si>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</si>
  <si>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</si>
  <si>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</si>
  <si>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</si>
  <si>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</si>
  <si>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</si>
  <si>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</si>
  <si>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</si>
  <si>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</si>
  <si>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</si>
  <si>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</si>
  <si>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</si>
  <si>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</si>
  <si>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</si>
  <si>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</si>
  <si>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</si>
  <si>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</si>
  <si>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</si>
  <si>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</si>
  <si>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</si>
  <si>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</si>
  <si>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</si>
  <si>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</si>
  <si>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</si>
  <si>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</si>
  <si>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</si>
  <si>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</si>
  <si>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</si>
  <si>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</si>
  <si>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</si>
  <si>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</si>
  <si>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</si>
  <si>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</si>
  <si>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</si>
  <si>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</si>
  <si>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</si>
  <si>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</si>
  <si>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</si>
  <si>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</si>
  <si>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</si>
  <si>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</si>
  <si>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</si>
  <si>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</si>
  <si>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</si>
  <si>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</si>
  <si>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</si>
  <si>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</si>
  <si>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</si>
  <si>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</si>
  <si>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</si>
  <si>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</si>
  <si>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</si>
  <si>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</si>
  <si>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</si>
  <si>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</si>
  <si>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</si>
  <si>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</si>
  <si>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</si>
  <si>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</si>
  <si>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</si>
  <si>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</si>
  <si>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</si>
  <si>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</si>
  <si>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</si>
  <si>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</si>
  <si>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</si>
  <si>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</si>
  <si>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</si>
  <si>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</si>
  <si>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</si>
  <si>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</si>
  <si>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</si>
  <si>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</si>
  <si>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</si>
  <si>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</si>
  <si>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</si>
  <si>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</si>
  <si>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</si>
  <si>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</si>
  <si>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</si>
  <si>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</si>
  <si>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</si>
  <si>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</si>
  <si>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</si>
  <si>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</si>
  <si>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</si>
  <si>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</si>
  <si>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</si>
  <si>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</si>
  <si>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</si>
  <si>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</si>
  <si>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</si>
  <si>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</si>
  <si>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</si>
  <si>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</si>
  <si>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</si>
  <si>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</si>
  <si>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</si>
  <si>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</si>
  <si>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</si>
  <si>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</si>
  <si>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</si>
  <si>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</si>
  <si>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</si>
  <si>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</si>
  <si>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</si>
  <si>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</si>
  <si>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</si>
  <si>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</si>
  <si>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</si>
  <si>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</si>
  <si>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</si>
  <si>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</si>
  <si>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</si>
  <si>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</si>
  <si>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</si>
  <si>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</si>
  <si>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</si>
  <si>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</si>
  <si>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</si>
  <si>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</si>
  <si>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</si>
  <si>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</si>
  <si>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</si>
  <si>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</si>
  <si>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</si>
  <si>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</si>
  <si>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</si>
  <si>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</si>
  <si>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</si>
  <si>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</si>
  <si>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</si>
  <si>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</si>
  <si>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</si>
  <si>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</si>
  <si>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</si>
  <si>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</si>
  <si>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</si>
  <si>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</si>
  <si>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</si>
  <si>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</si>
  <si>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</si>
  <si>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</si>
  <si>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</si>
  <si>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</si>
  <si>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</si>
  <si>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</si>
  <si>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</si>
  <si>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</si>
  <si>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</si>
  <si>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</si>
  <si>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</si>
  <si>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</si>
  <si>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</si>
  <si>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</si>
  <si>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</si>
  <si>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</si>
  <si>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</si>
  <si>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</si>
  <si>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</si>
  <si>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</si>
  <si>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</si>
  <si>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</si>
  <si>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</si>
  <si>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</si>
  <si>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</si>
  <si>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</si>
  <si>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</si>
  <si>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</si>
  <si>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</si>
  <si>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</si>
  <si>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</si>
  <si>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</si>
  <si>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</si>
  <si>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</si>
  <si>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</si>
  <si>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</si>
  <si>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</si>
  <si>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</si>
  <si>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</si>
  <si>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</si>
  <si>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</si>
  <si>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</si>
  <si>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</si>
  <si>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</si>
  <si>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</si>
  <si>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</si>
  <si>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</si>
  <si>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</si>
  <si>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</si>
  <si>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</si>
  <si>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</si>
  <si>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</si>
  <si>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</si>
  <si>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</si>
  <si>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</si>
  <si>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</si>
  <si>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</si>
  <si>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</si>
  <si>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</si>
  <si>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</si>
  <si>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</si>
  <si>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</si>
  <si>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</si>
  <si>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</si>
  <si>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</si>
  <si>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</si>
  <si>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</si>
  <si>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</si>
  <si>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</si>
  <si>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</si>
  <si>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</si>
  <si>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</si>
  <si>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</si>
  <si>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</si>
  <si>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</si>
  <si>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</si>
  <si>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</si>
  <si>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</si>
  <si>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</si>
  <si>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</si>
  <si>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</si>
  <si>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</si>
  <si>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</si>
  <si>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</si>
  <si>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</si>
  <si>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</si>
  <si>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</si>
  <si>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</si>
  <si>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</si>
  <si>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</si>
  <si>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</si>
  <si>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</si>
  <si>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</si>
  <si>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</si>
  <si>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</si>
  <si>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</si>
  <si>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</si>
  <si>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</si>
  <si>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</si>
  <si>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</si>
  <si>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</si>
  <si>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</si>
  <si>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</si>
  <si>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</si>
  <si>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</si>
  <si>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</si>
  <si>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</si>
  <si>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</si>
  <si>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</si>
  <si>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</si>
  <si>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</si>
  <si>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</si>
  <si>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</si>
  <si>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</si>
  <si>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</si>
  <si>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</si>
  <si>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</si>
  <si>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</si>
  <si>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</si>
  <si>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</si>
  <si>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</si>
  <si>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</si>
  <si>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</si>
  <si>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</si>
  <si>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</si>
  <si>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</si>
  <si>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</si>
  <si>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</si>
  <si>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</si>
  <si>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</si>
  <si>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</si>
  <si>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</si>
  <si>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</si>
  <si>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</si>
  <si>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</si>
  <si>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</si>
  <si>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</si>
  <si>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</si>
  <si>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</si>
  <si>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</si>
  <si>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</si>
  <si>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</si>
  <si>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</si>
  <si>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</si>
  <si>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</si>
  <si>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</si>
  <si>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</si>
  <si>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</si>
  <si>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</si>
  <si>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</si>
  <si>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</si>
  <si>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</si>
  <si>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</si>
  <si>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</si>
  <si>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</si>
  <si>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</si>
  <si>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</si>
  <si>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</si>
  <si>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</si>
  <si>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</si>
  <si>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</si>
  <si>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</si>
  <si>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</si>
  <si>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</si>
  <si>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</si>
  <si>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</si>
  <si>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</si>
  <si>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</si>
  <si>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</si>
  <si>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</si>
  <si>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</si>
  <si>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</si>
  <si>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</si>
  <si>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</si>
  <si>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</si>
  <si>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</si>
  <si>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</si>
  <si>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</si>
  <si>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</si>
  <si>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</si>
  <si>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</si>
  <si>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</si>
  <si>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</si>
  <si>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</si>
  <si>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</si>
  <si>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</si>
  <si>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</si>
  <si>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</si>
  <si>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</si>
  <si>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</si>
  <si>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</si>
  <si>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</si>
  <si>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</si>
  <si>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</si>
  <si>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</si>
  <si>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</si>
  <si>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</si>
  <si>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</si>
  <si>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</si>
  <si>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</si>
  <si>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</si>
  <si>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</si>
  <si>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</si>
  <si>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</si>
  <si>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</si>
  <si>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</si>
  <si>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</si>
  <si>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</si>
  <si>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</si>
  <si>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</si>
  <si>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</si>
  <si>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</si>
  <si>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</si>
  <si>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</si>
  <si>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</si>
  <si>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</si>
  <si>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</si>
  <si>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</si>
  <si>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</si>
  <si>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</si>
  <si>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</si>
  <si>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</si>
  <si>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</si>
  <si>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</si>
  <si>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</si>
  <si>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</si>
  <si>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</si>
  <si>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</si>
  <si>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</si>
  <si>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</si>
  <si>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</si>
  <si>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</si>
  <si>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</si>
  <si>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</si>
  <si>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</si>
  <si>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</si>
  <si>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</si>
  <si>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</si>
  <si>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</si>
  <si>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</si>
  <si>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</si>
  <si>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</si>
  <si>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</si>
  <si>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</si>
  <si>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</si>
  <si>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</si>
  <si>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</si>
  <si>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</si>
  <si>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</si>
  <si>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</si>
  <si>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</si>
  <si>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</si>
  <si>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</si>
  <si>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</si>
  <si>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</si>
  <si>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</si>
  <si>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</si>
  <si>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</si>
  <si>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</si>
  <si>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</si>
  <si>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</si>
  <si>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</si>
  <si>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</si>
  <si>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</si>
  <si>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</si>
  <si>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</si>
  <si>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</si>
  <si>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</si>
  <si>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</si>
  <si>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</si>
  <si>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</si>
  <si>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</si>
  <si>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</si>
  <si>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</si>
  <si>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</si>
  <si>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</si>
  <si>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</si>
  <si>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</si>
  <si>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</si>
  <si>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</si>
  <si>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</si>
  <si>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</si>
  <si>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</si>
  <si>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</si>
  <si>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</si>
  <si>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</si>
  <si>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</si>
  <si>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</si>
  <si>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</si>
  <si>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</si>
  <si>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</si>
  <si>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</si>
  <si>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</si>
  <si>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</si>
  <si>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</si>
  <si>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</si>
  <si>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</si>
  <si>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</si>
  <si>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</si>
  <si>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</si>
  <si>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</si>
  <si>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</si>
  <si>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</si>
  <si>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</si>
  <si>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</si>
  <si>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</si>
  <si>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</si>
  <si>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</si>
  <si>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</si>
  <si>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</si>
  <si>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</si>
  <si>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</si>
  <si>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</si>
  <si>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</si>
  <si>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</si>
  <si>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</si>
  <si>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</si>
  <si>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</si>
  <si>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</si>
  <si>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</si>
  <si>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</si>
  <si>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</si>
  <si>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</si>
  <si>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</si>
  <si>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</si>
  <si>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</si>
  <si>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</si>
  <si>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</si>
  <si>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</si>
  <si>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</si>
  <si>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</si>
  <si>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</si>
  <si>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</si>
  <si>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</si>
  <si>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</si>
  <si>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</si>
  <si>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</si>
  <si>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</si>
  <si>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</si>
  <si>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</si>
  <si>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</si>
  <si>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</si>
  <si>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</si>
  <si>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</si>
  <si>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</si>
  <si>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</si>
  <si>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</si>
  <si>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</si>
  <si>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</si>
  <si>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</si>
  <si>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</si>
  <si>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</si>
  <si>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</si>
  <si>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</si>
  <si>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</si>
  <si>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</si>
  <si>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</si>
  <si>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</si>
  <si>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</si>
  <si>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</si>
  <si>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</si>
  <si>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</si>
  <si>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</si>
  <si>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</si>
  <si>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</si>
  <si>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</si>
  <si>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</si>
  <si>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</si>
  <si>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</si>
  <si>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</si>
  <si>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</si>
  <si>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</si>
  <si>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</si>
  <si>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</si>
  <si>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</si>
  <si>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</si>
  <si>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</si>
  <si>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</si>
  <si>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</si>
  <si>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</si>
  <si>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</si>
  <si>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</si>
  <si>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</si>
  <si>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</si>
  <si>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</si>
  <si>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</si>
  <si>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</si>
  <si>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</si>
  <si>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</si>
  <si>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</si>
  <si>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</si>
  <si>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</si>
  <si>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</si>
  <si>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</si>
  <si>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</si>
  <si>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</si>
  <si>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</si>
  <si>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</si>
  <si>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</si>
  <si>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</si>
  <si>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</si>
  <si>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</si>
  <si>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</si>
  <si>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</si>
  <si>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</si>
  <si>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</si>
  <si>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</si>
  <si>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</si>
  <si>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</si>
  <si>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</si>
  <si>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</si>
  <si>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</si>
  <si>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</si>
  <si>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</si>
  <si>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</si>
  <si>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</si>
  <si>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</si>
  <si>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</si>
  <si>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</si>
  <si>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</si>
  <si>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</si>
  <si>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</si>
  <si>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</si>
  <si>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</si>
  <si>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</si>
  <si>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</si>
  <si>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</si>
  <si>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</si>
  <si>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</si>
  <si>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</si>
  <si>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</si>
  <si>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</si>
  <si>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</si>
  <si>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</si>
  <si>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</si>
  <si>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</si>
  <si>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</si>
  <si>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</si>
  <si>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</si>
  <si>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</si>
  <si>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</si>
  <si>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</si>
  <si>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</si>
  <si>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</si>
  <si>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</si>
  <si>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</si>
  <si>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</si>
  <si>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</si>
  <si>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</si>
  <si>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</si>
  <si>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</si>
  <si>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</si>
  <si>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</si>
  <si>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</si>
  <si>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</si>
  <si>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</si>
  <si>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</si>
  <si>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</si>
  <si>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</si>
  <si>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</si>
  <si>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</si>
  <si>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</si>
  <si>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</si>
  <si>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</si>
  <si>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</si>
  <si>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</si>
  <si>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</si>
  <si>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</si>
  <si>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</si>
  <si>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</si>
  <si>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</si>
  <si>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</si>
  <si>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</si>
  <si>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</si>
  <si>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</si>
  <si>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</si>
  <si>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</si>
  <si>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</si>
  <si>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</si>
  <si>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</si>
  <si>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</si>
  <si>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</si>
  <si>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</si>
  <si>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</si>
  <si>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</si>
  <si>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</si>
  <si>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</si>
  <si>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</si>
  <si>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</si>
  <si>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</si>
  <si>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</si>
  <si>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</si>
  <si>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</si>
  <si>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</si>
  <si>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</si>
  <si>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</si>
  <si>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</si>
  <si>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</si>
  <si>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</si>
  <si>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</si>
  <si>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</si>
  <si>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</si>
  <si>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</si>
  <si>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</si>
  <si>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</si>
  <si>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</si>
  <si>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</si>
  <si>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</si>
  <si>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</si>
  <si>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</si>
  <si>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</si>
  <si>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</si>
  <si>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</si>
  <si>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</si>
  <si>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</si>
  <si>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</si>
  <si>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</si>
  <si>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</si>
  <si>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</si>
  <si>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</si>
  <si>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</si>
  <si>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</si>
  <si>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</si>
  <si>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</si>
  <si>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</si>
  <si>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</si>
  <si>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</si>
  <si>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</si>
  <si>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</si>
  <si>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</si>
  <si>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</si>
  <si>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</si>
  <si>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</si>
  <si>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</si>
  <si>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</si>
  <si>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</si>
  <si>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</si>
  <si>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</si>
  <si>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</si>
  <si>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</si>
  <si>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</si>
  <si>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</si>
  <si>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</si>
  <si>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</si>
  <si>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</si>
  <si>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</si>
  <si>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</si>
  <si>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</si>
  <si>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</si>
  <si>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</si>
  <si>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</si>
  <si>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</si>
  <si>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</si>
  <si>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</si>
  <si>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</si>
  <si>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</si>
  <si>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</si>
  <si>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</si>
  <si>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</si>
  <si>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</si>
  <si>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</si>
  <si>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</si>
  <si>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</si>
  <si>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</si>
  <si>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</si>
  <si>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</si>
  <si>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</si>
  <si>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</si>
  <si>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</si>
  <si>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</si>
  <si>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</si>
  <si>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</si>
  <si>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</si>
  <si>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</si>
  <si>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</si>
  <si>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</si>
  <si>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</si>
  <si>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</si>
  <si>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</si>
  <si>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</si>
  <si>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</si>
  <si>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</si>
  <si>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</si>
  <si>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</si>
  <si>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</si>
  <si>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</si>
  <si>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</si>
  <si>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</si>
  <si>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</si>
  <si>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</si>
  <si>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</si>
  <si>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</si>
  <si>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</si>
  <si>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</si>
  <si>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</si>
  <si>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</si>
  <si>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</si>
  <si>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</si>
  <si>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</si>
  <si>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</si>
  <si>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</si>
  <si>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</si>
  <si>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</si>
  <si>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</si>
  <si>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</si>
  <si>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</si>
  <si>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</si>
  <si>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</si>
  <si>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</si>
  <si>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</si>
  <si>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</si>
  <si>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</si>
  <si>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</si>
  <si>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</si>
  <si>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</si>
  <si>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</si>
  <si>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</si>
  <si>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</si>
  <si>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</si>
  <si>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</si>
  <si>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</si>
  <si>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</si>
  <si>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</si>
  <si>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</si>
  <si>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</si>
  <si>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</si>
  <si>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</si>
  <si>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</si>
  <si>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</si>
  <si>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</si>
  <si>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</si>
  <si>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</si>
  <si>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</si>
  <si>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</si>
  <si>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</si>
  <si>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</si>
  <si>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</si>
  <si>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</si>
  <si>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</si>
  <si>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</si>
  <si>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</si>
  <si>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</si>
  <si>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</si>
  <si>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</si>
  <si>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</si>
  <si>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</si>
  <si>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</si>
  <si>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</si>
  <si>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</si>
  <si>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</si>
  <si>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</si>
  <si>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</si>
  <si>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</si>
  <si>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</si>
  <si>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</si>
  <si>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</si>
  <si>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</si>
  <si>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</si>
  <si>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</si>
  <si>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</si>
  <si>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</si>
  <si>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</si>
  <si>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</si>
  <si>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</si>
  <si>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</si>
  <si>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</si>
  <si>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</si>
  <si>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</si>
  <si>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</si>
  <si>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</si>
  <si>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</si>
  <si>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</si>
  <si>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</si>
  <si>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</si>
  <si>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</si>
  <si>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</si>
  <si>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</si>
  <si>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</si>
  <si>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</si>
  <si>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</si>
  <si>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</si>
  <si>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</si>
  <si>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</si>
  <si>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</si>
  <si>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</si>
  <si>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</si>
  <si>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</si>
  <si>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</si>
  <si>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</si>
  <si>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</si>
  <si>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</si>
  <si>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</si>
  <si>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</si>
  <si>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</si>
  <si>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</si>
  <si>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</si>
  <si>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</si>
  <si>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</si>
  <si>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</si>
  <si>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</si>
  <si>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</si>
  <si>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</si>
  <si>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</si>
  <si>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</si>
  <si>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</si>
  <si>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</si>
  <si>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</si>
  <si>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</si>
  <si>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</si>
  <si>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</si>
  <si>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</si>
  <si>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</si>
  <si>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</si>
  <si>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</si>
  <si>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</si>
  <si>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</si>
  <si>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</si>
  <si>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</si>
  <si>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</si>
  <si>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</si>
  <si>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</si>
  <si>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</si>
  <si>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</si>
  <si>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</si>
  <si>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</si>
  <si>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</si>
  <si>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</si>
  <si>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</si>
  <si>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</si>
  <si>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</si>
  <si>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</si>
  <si>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</si>
  <si>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</si>
  <si>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</si>
  <si>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</si>
  <si>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</si>
  <si>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</si>
  <si>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</si>
  <si>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</si>
  <si>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</si>
  <si>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</si>
  <si>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</si>
  <si>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</si>
  <si>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</si>
  <si>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</si>
  <si>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</si>
  <si>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</si>
  <si>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</si>
  <si>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</si>
  <si>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</si>
  <si>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</si>
  <si>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</si>
  <si>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</si>
  <si>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</si>
  <si>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</si>
  <si>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</si>
  <si>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</si>
  <si>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</si>
  <si>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</si>
  <si>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</si>
  <si>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</si>
  <si>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</si>
  <si>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</si>
  <si>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</si>
  <si>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</si>
  <si>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</si>
  <si>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</si>
  <si>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</si>
  <si>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</si>
  <si>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</si>
  <si>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</si>
  <si>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</si>
  <si>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</si>
  <si>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</si>
  <si>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</si>
  <si>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</si>
  <si>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</si>
  <si>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</si>
  <si>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</si>
  <si>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</si>
  <si>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</si>
  <si>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</si>
  <si>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</si>
  <si>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</si>
  <si>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</si>
  <si>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</si>
  <si>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</si>
  <si>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</si>
  <si>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</si>
  <si>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</si>
  <si>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</si>
  <si>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</si>
  <si>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</si>
  <si>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</si>
  <si>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</si>
  <si>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</si>
  <si>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</si>
  <si>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</si>
  <si>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</si>
  <si>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</si>
  <si>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</si>
  <si>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</si>
  <si>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</si>
  <si>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</si>
  <si>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</si>
  <si>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</si>
  <si>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</si>
  <si>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</si>
  <si>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</si>
  <si>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</si>
  <si>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</si>
  <si>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</si>
  <si>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</si>
  <si>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</si>
  <si>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</si>
  <si>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</si>
  <si>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</si>
  <si>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</si>
  <si>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</si>
  <si>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</si>
  <si>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</si>
  <si>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</si>
  <si>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</si>
  <si>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</si>
  <si>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</si>
  <si>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</si>
  <si>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</si>
  <si>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</si>
  <si>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</si>
  <si>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</si>
  <si>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</si>
  <si>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</si>
  <si>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</si>
  <si>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</si>
  <si>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</si>
  <si>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</si>
  <si>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</si>
  <si>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</si>
  <si>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</si>
  <si>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</si>
  <si>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</si>
  <si>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</si>
  <si>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</si>
  <si>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</si>
  <si>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</si>
  <si>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</si>
  <si>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</si>
  <si>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</si>
  <si>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</si>
  <si>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</si>
  <si>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</si>
  <si>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</si>
  <si>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</si>
  <si>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</si>
  <si>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</si>
  <si>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</si>
  <si>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</si>
  <si>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</si>
  <si>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</si>
  <si>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</si>
  <si>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</si>
  <si>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</si>
  <si>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</si>
  <si>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</si>
  <si>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</si>
  <si>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</si>
  <si>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</si>
  <si>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</si>
  <si>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</si>
  <si>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</si>
  <si>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</si>
  <si>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</si>
  <si>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</si>
  <si>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</si>
  <si>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</si>
  <si>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</si>
  <si>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</si>
  <si>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</si>
  <si>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</si>
  <si>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</si>
  <si>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</si>
  <si>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</si>
  <si>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</si>
  <si>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</si>
  <si>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</si>
  <si>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</si>
  <si>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</si>
  <si>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</si>
  <si>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</si>
  <si>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</si>
  <si>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</si>
  <si>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</si>
  <si>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</si>
  <si>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</si>
  <si>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</si>
  <si>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</si>
  <si>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</si>
  <si>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</si>
  <si>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</si>
  <si>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</si>
  <si>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</si>
  <si>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</si>
  <si>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</si>
  <si>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</si>
  <si>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</si>
  <si>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</si>
  <si>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</si>
  <si>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</si>
  <si>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</si>
  <si>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</si>
  <si>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</si>
  <si>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</si>
  <si>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</si>
  <si>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</si>
  <si>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</si>
  <si>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</si>
  <si>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</si>
  <si>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</si>
  <si>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</si>
  <si>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</si>
  <si>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</si>
  <si>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</si>
  <si>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</si>
  <si>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</si>
  <si>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</si>
  <si>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</si>
  <si>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</si>
  <si>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</si>
  <si>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</si>
  <si>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</si>
  <si>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</si>
  <si>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</si>
  <si>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</si>
  <si>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</si>
  <si>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</si>
  <si>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</si>
  <si>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</si>
  <si>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</si>
  <si>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</si>
  <si>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</si>
  <si>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</si>
  <si>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</si>
  <si>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</si>
  <si>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</si>
  <si>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</si>
  <si>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</si>
  <si>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</si>
  <si>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</si>
  <si>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</si>
  <si>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</si>
  <si>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</si>
  <si>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</si>
  <si>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</si>
  <si>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</si>
  <si>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</si>
  <si>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</si>
  <si>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</si>
  <si>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</si>
  <si>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</si>
  <si>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</si>
  <si>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</si>
  <si>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</si>
  <si>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</si>
  <si>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</si>
  <si>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</si>
  <si>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</si>
  <si>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</si>
  <si>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</si>
  <si>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</si>
  <si>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</si>
  <si>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</si>
  <si>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</si>
  <si>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</si>
  <si>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</si>
  <si>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</si>
  <si>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</si>
  <si>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</si>
  <si>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</si>
  <si>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</si>
  <si>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</si>
  <si>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</si>
  <si>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</si>
  <si>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</si>
  <si>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</si>
  <si>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</si>
  <si>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</si>
  <si>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</si>
  <si>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</si>
  <si>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</si>
  <si>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</si>
  <si>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</si>
  <si>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</si>
  <si>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</si>
  <si>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</si>
  <si>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</si>
  <si>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</si>
  <si>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</si>
  <si>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</si>
  <si>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</si>
  <si>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</si>
  <si>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</si>
  <si>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</si>
  <si>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</si>
  <si>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</si>
  <si>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</si>
  <si>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</si>
  <si>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</si>
  <si>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</si>
  <si>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</si>
  <si>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</si>
  <si>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</si>
  <si>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</si>
  <si>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</si>
  <si>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</si>
  <si>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</si>
  <si>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</si>
  <si>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</si>
  <si>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</si>
  <si>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</si>
  <si>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</si>
  <si>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</si>
  <si>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</si>
  <si>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</si>
  <si>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</si>
  <si>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</si>
  <si>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</si>
  <si>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</si>
  <si>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</si>
  <si>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</si>
  <si>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</si>
  <si>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</si>
  <si>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</si>
  <si>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</si>
  <si>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</si>
  <si>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</si>
  <si>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</si>
  <si>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</si>
  <si>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</si>
  <si>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</si>
  <si>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</si>
  <si>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</si>
  <si>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</si>
  <si>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</si>
  <si>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</si>
  <si>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</si>
  <si>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</si>
  <si>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</si>
  <si>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</si>
  <si>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</si>
  <si>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</si>
  <si>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</si>
  <si>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</si>
  <si>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</si>
  <si>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</si>
  <si>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</si>
  <si>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</si>
  <si>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</si>
  <si>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</si>
  <si>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</si>
  <si>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</si>
  <si>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</si>
  <si>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</si>
  <si>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</si>
  <si>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</si>
  <si>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</si>
  <si>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</si>
  <si>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</si>
  <si>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</si>
  <si>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</si>
  <si>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</si>
  <si>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</si>
  <si>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</si>
  <si>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</si>
  <si>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</si>
  <si>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</si>
  <si>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</si>
  <si>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</si>
  <si>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</si>
  <si>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</si>
  <si>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</si>
  <si>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</si>
  <si>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</si>
  <si>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</si>
  <si>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</si>
  <si>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</si>
  <si>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</si>
  <si>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</si>
  <si>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</si>
  <si>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</si>
  <si>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</si>
  <si>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</si>
  <si>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</si>
  <si>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</si>
  <si>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</si>
  <si>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</si>
  <si>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</si>
  <si>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</si>
  <si>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</si>
  <si>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</si>
  <si>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</si>
  <si>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</si>
  <si>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</si>
  <si>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</si>
  <si>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</si>
  <si>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</si>
  <si>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</si>
  <si>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</si>
  <si>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</si>
  <si>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</si>
  <si>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</si>
  <si>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</si>
  <si>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</si>
  <si>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</si>
  <si>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</si>
  <si>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</si>
  <si>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</si>
  <si>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</si>
  <si>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</si>
  <si>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</si>
  <si>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</si>
  <si>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</si>
  <si>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</si>
  <si>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</si>
  <si>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</si>
  <si>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</si>
  <si>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</si>
  <si>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</si>
  <si>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</si>
  <si>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</si>
  <si>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</si>
  <si>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</si>
  <si>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</si>
  <si>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</si>
  <si>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</si>
  <si>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</si>
  <si>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</si>
  <si>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</si>
  <si>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</si>
  <si>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</si>
  <si>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</si>
  <si>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</si>
  <si>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</si>
  <si>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</si>
  <si>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</si>
  <si>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</si>
  <si>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</si>
  <si>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</si>
  <si>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</si>
  <si>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</si>
  <si>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</si>
  <si>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</si>
  <si>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</si>
  <si>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</si>
  <si>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</si>
  <si>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</si>
  <si>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</si>
  <si>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</si>
  <si>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</si>
  <si>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</si>
  <si>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</si>
  <si>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</si>
  <si>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</si>
  <si>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</si>
  <si>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</si>
  <si>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</si>
  <si>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</si>
  <si>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</si>
  <si>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</si>
  <si>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</si>
  <si>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</si>
  <si>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</si>
  <si>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</si>
  <si>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</si>
  <si>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</si>
  <si>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</si>
  <si>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</si>
  <si>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</si>
  <si>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</si>
  <si>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</si>
  <si>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</si>
  <si>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</si>
  <si>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</si>
  <si>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</si>
  <si>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</si>
  <si>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</si>
  <si>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</si>
  <si>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</si>
  <si>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</si>
  <si>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</si>
  <si>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</si>
  <si>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</si>
  <si>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</si>
  <si>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</si>
  <si>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</si>
  <si>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</si>
  <si>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</si>
  <si>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</si>
  <si>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</si>
  <si>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</si>
  <si>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</si>
  <si>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</si>
  <si>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</si>
  <si>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</si>
  <si>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</si>
  <si>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</si>
  <si>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</si>
  <si>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</si>
  <si>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</si>
  <si>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</si>
  <si>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</si>
  <si>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</si>
  <si>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</si>
  <si>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</si>
  <si>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</si>
  <si>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</si>
  <si>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</si>
  <si>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</si>
  <si>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</si>
  <si>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</si>
  <si>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</si>
  <si>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</si>
  <si>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</si>
  <si>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</si>
  <si>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</si>
  <si>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</si>
  <si>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</si>
  <si>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</si>
  <si>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</si>
  <si>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</si>
  <si>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</si>
  <si>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</si>
  <si>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</si>
  <si>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</si>
  <si>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</si>
  <si>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</si>
  <si>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</si>
  <si>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</si>
  <si>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</si>
  <si>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</si>
  <si>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</si>
  <si>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</si>
  <si>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</si>
  <si>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</si>
  <si>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</si>
  <si>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</si>
  <si>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</si>
  <si>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</si>
  <si>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</si>
  <si>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</si>
  <si>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</si>
  <si>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</si>
  <si>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</si>
  <si>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</si>
  <si>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</si>
  <si>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</si>
  <si>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</si>
  <si>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</si>
  <si>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</si>
  <si>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</si>
  <si>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</si>
  <si>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</si>
  <si>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</si>
  <si>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</si>
  <si>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</si>
  <si>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</si>
  <si>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</si>
  <si>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</si>
  <si>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</si>
  <si>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</si>
  <si>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</si>
  <si>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</si>
  <si>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</si>
  <si>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</si>
  <si>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</si>
  <si>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</si>
  <si>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</si>
  <si>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</si>
  <si>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</si>
  <si>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</si>
  <si>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</si>
  <si>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</si>
  <si>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</si>
  <si>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</si>
  <si>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</si>
  <si>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</si>
  <si>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</si>
  <si>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</si>
  <si>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</si>
  <si>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</si>
  <si>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</si>
  <si>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</si>
  <si>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</si>
  <si>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</si>
  <si>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</si>
  <si>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</si>
  <si>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</si>
  <si>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</si>
  <si>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</si>
  <si>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</si>
  <si>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</si>
  <si>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</si>
  <si>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</si>
  <si>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</si>
  <si>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</si>
  <si>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</si>
  <si>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</si>
  <si>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</si>
  <si>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</si>
  <si>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</si>
  <si>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</si>
  <si>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</si>
  <si>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</si>
  <si>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</si>
  <si>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</si>
  <si>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</si>
  <si>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</si>
  <si>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</si>
  <si>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</si>
  <si>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</si>
  <si>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</si>
  <si>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</si>
  <si>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</si>
  <si>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</si>
  <si>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</si>
  <si>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</si>
  <si>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</si>
  <si>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</si>
  <si>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</si>
  <si>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</si>
  <si>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</si>
  <si>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</si>
  <si>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</si>
  <si>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</si>
  <si>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</si>
  <si>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</si>
  <si>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</si>
  <si>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</si>
  <si>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</si>
  <si>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</si>
  <si>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</si>
  <si>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</si>
  <si>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</si>
  <si>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</si>
  <si>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</si>
  <si>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</si>
  <si>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</si>
  <si>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</si>
  <si>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</si>
  <si>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</si>
  <si>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</si>
  <si>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</si>
  <si>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</si>
  <si>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</si>
  <si>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</si>
  <si>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</si>
  <si>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</si>
  <si>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</si>
  <si>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</si>
  <si>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</si>
  <si>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</si>
  <si>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</si>
  <si>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</si>
  <si>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</si>
  <si>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</si>
  <si>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</si>
  <si>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</si>
  <si>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</si>
  <si>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</si>
  <si>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</si>
  <si>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</si>
  <si>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</si>
  <si>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</si>
  <si>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</si>
  <si>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</si>
  <si>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</si>
  <si>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</si>
  <si>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</si>
  <si>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</si>
  <si>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</si>
  <si>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</si>
  <si>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</si>
  <si>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</si>
  <si>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</si>
  <si>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</si>
  <si>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</si>
  <si>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</si>
  <si>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</si>
  <si>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</si>
  <si>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</si>
  <si>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</si>
  <si>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</si>
  <si>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</si>
  <si>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</si>
  <si>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</si>
  <si>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</si>
  <si>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</si>
  <si>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</si>
  <si>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</si>
  <si>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</si>
  <si>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</si>
  <si>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</si>
  <si>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</si>
  <si>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</si>
  <si>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</si>
  <si>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</si>
  <si>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</si>
  <si>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</si>
  <si>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</si>
  <si>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</si>
  <si>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</si>
  <si>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</si>
  <si>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</si>
  <si>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</si>
  <si>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</si>
  <si>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</si>
  <si>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</si>
  <si>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</si>
  <si>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</si>
  <si>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</si>
  <si>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</si>
  <si>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</si>
  <si>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</si>
  <si>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</si>
  <si>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</si>
  <si>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</si>
  <si>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</si>
  <si>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</si>
  <si>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</si>
  <si>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</si>
  <si>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</si>
  <si>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</si>
  <si>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</si>
  <si>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</si>
  <si>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</si>
  <si>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</si>
  <si>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</si>
  <si>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</si>
  <si>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</si>
  <si>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</si>
  <si>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</si>
  <si>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</si>
  <si>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</si>
  <si>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</si>
  <si>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</si>
  <si>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</si>
  <si>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</si>
  <si>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</si>
  <si>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</si>
  <si>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</si>
  <si>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</si>
  <si>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</si>
  <si>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</si>
  <si>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</si>
  <si>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</si>
  <si>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</si>
  <si>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</si>
  <si>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</si>
  <si>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</si>
  <si>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</si>
  <si>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</si>
  <si>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</si>
  <si>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</si>
  <si>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</si>
  <si>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</si>
  <si>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</si>
  <si>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</si>
  <si>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</si>
  <si>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</si>
  <si>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</si>
  <si>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</si>
  <si>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</si>
  <si>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</si>
  <si>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</si>
  <si>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</si>
  <si>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</si>
  <si>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</si>
  <si>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</si>
  <si>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</si>
  <si>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</si>
  <si>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</si>
  <si>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</si>
  <si>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</si>
  <si>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</si>
  <si>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</si>
  <si>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</si>
  <si>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</si>
  <si>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</si>
  <si>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</si>
  <si>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</si>
  <si>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</si>
  <si>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</si>
  <si>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</si>
  <si>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</si>
  <si>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</si>
  <si>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</si>
  <si>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</si>
  <si>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</si>
  <si>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</si>
  <si>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</si>
  <si>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</si>
  <si>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</si>
  <si>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</si>
  <si>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</si>
  <si>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</si>
  <si>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</si>
  <si>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</si>
  <si>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</si>
  <si>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</si>
  <si>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</si>
  <si>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</si>
  <si>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</si>
  <si>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</si>
  <si>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</si>
  <si>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</si>
  <si>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</si>
  <si>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</si>
  <si>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</si>
  <si>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</si>
  <si>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</si>
  <si>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</si>
  <si>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</si>
  <si>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</si>
  <si>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</si>
  <si>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</si>
  <si>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</si>
  <si>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</si>
  <si>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</si>
  <si>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</si>
  <si>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</si>
  <si>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</si>
  <si>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</si>
  <si>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</si>
  <si>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</si>
  <si>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</si>
  <si>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</si>
  <si>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</si>
  <si>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</si>
  <si>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</si>
  <si>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</si>
  <si>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</si>
  <si>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</si>
  <si>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</si>
  <si>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</si>
  <si>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</si>
  <si>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</si>
  <si>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</si>
  <si>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</si>
  <si>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</si>
  <si>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</si>
  <si>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</si>
  <si>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</si>
  <si>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</si>
  <si>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</si>
  <si>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</si>
  <si>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</si>
  <si>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</si>
  <si>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</si>
  <si>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</si>
  <si>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</si>
  <si>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</si>
  <si>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</si>
  <si>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</si>
  <si>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</si>
  <si>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</si>
  <si>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</si>
  <si>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</si>
  <si>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</si>
  <si>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</si>
  <si>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</si>
  <si>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</si>
  <si>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</si>
  <si>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</si>
  <si>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</si>
  <si>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</si>
  <si>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</si>
  <si>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</si>
  <si>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</si>
  <si>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</si>
  <si>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</si>
  <si>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</si>
  <si>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</si>
  <si>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</si>
  <si>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</si>
  <si>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</si>
  <si>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</si>
  <si>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</si>
  <si>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</si>
  <si>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</si>
  <si>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</si>
  <si>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</si>
  <si>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</si>
  <si>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</si>
  <si>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</si>
  <si>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</si>
  <si>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</si>
  <si>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</si>
  <si>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</si>
  <si>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</si>
  <si>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</si>
  <si>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</si>
  <si>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</si>
  <si>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</si>
  <si>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</si>
  <si>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</si>
  <si>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</si>
  <si>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</si>
  <si>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</si>
  <si>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</si>
  <si>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</si>
  <si>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</si>
  <si>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</si>
  <si>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</si>
  <si>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</si>
  <si>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</si>
  <si>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</si>
  <si>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</si>
  <si>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</si>
  <si>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</si>
  <si>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</si>
  <si>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</si>
  <si>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</si>
  <si>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</si>
  <si>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</si>
  <si>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</si>
  <si>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</si>
  <si>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</si>
  <si>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</si>
  <si>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</si>
  <si>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</si>
  <si>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</si>
  <si>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</si>
  <si>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</si>
  <si>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</si>
  <si>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</si>
  <si>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</si>
  <si>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</si>
  <si>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</si>
  <si>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</si>
  <si>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</si>
  <si>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</si>
  <si>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</si>
  <si>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</si>
  <si>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</si>
  <si>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</si>
  <si>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</si>
  <si>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</si>
  <si>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</si>
  <si>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</si>
  <si>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</si>
  <si>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</si>
  <si>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</si>
  <si>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</si>
  <si>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</si>
  <si>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</si>
  <si>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</si>
  <si>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</si>
  <si>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</si>
  <si>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</si>
  <si>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</si>
  <si>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</si>
  <si>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</si>
  <si>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</si>
  <si>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</si>
  <si>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</si>
  <si>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</si>
  <si>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</si>
  <si>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</si>
  <si>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</si>
  <si>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</si>
  <si>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</si>
  <si>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</si>
  <si>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</si>
  <si>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</si>
  <si>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</si>
  <si>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</si>
  <si>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</si>
  <si>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</si>
  <si>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</si>
  <si>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</si>
  <si>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</si>
  <si>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</si>
  <si>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</si>
  <si>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</si>
  <si>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</si>
  <si>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</si>
  <si>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</si>
  <si>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</si>
  <si>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</si>
  <si>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</si>
  <si>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</si>
  <si>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</si>
  <si>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</si>
  <si>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</si>
  <si>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</si>
  <si>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</si>
  <si>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</si>
  <si>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</si>
  <si>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</si>
  <si>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</si>
  <si>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</si>
  <si>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</si>
  <si>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</si>
  <si>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</si>
  <si>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</si>
  <si>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</si>
  <si>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</si>
  <si>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</si>
  <si>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</si>
  <si>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</si>
  <si>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</si>
  <si>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</si>
  <si>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</si>
  <si>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</si>
  <si>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</si>
  <si>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</si>
  <si>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</si>
  <si>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</si>
  <si>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</si>
  <si>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</si>
  <si>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</si>
  <si>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</si>
  <si>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</si>
  <si>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</si>
  <si>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</si>
  <si>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</si>
  <si>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</si>
  <si>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</si>
  <si>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</si>
  <si>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</si>
  <si>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</si>
  <si>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</si>
  <si>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</si>
  <si>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</si>
  <si>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</si>
  <si>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</si>
  <si>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</si>
  <si>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</si>
  <si>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</si>
  <si>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</si>
  <si>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</si>
  <si>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</si>
  <si>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</si>
  <si>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</si>
  <si>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</si>
  <si>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</si>
  <si>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</si>
  <si>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</si>
  <si>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</si>
  <si>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</si>
  <si>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</si>
  <si>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</si>
  <si>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</si>
  <si>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</si>
  <si>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</si>
  <si>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</si>
  <si>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</si>
  <si>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</si>
  <si>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</si>
  <si>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</si>
  <si>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</si>
  <si>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</si>
  <si>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</si>
  <si>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</si>
  <si>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</si>
  <si>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</si>
  <si>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</si>
  <si>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</si>
  <si>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</si>
  <si>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</si>
  <si>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</si>
  <si>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</si>
  <si>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</si>
  <si>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</si>
  <si>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</si>
  <si>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</si>
  <si>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</si>
  <si>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</si>
  <si>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</si>
  <si>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</si>
  <si>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</si>
  <si>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</si>
  <si>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</si>
  <si>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</si>
  <si>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</si>
  <si>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</si>
  <si>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</si>
  <si>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</si>
  <si>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</si>
  <si>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</si>
  <si>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</si>
  <si>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</si>
  <si>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</si>
  <si>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</si>
  <si>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</si>
  <si>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</si>
  <si>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</si>
  <si>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</si>
  <si>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</si>
  <si>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</si>
  <si>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</si>
  <si>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</si>
  <si>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</si>
  <si>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</si>
  <si>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</si>
  <si>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</si>
  <si>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</si>
  <si>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</si>
  <si>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</si>
  <si>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</si>
  <si>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</si>
  <si>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</si>
  <si>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</si>
  <si>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</si>
  <si>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</si>
  <si>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</si>
  <si>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</si>
  <si>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</si>
  <si>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</si>
  <si>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</si>
  <si>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</si>
  <si>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</si>
  <si>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</si>
  <si>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</si>
  <si>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</si>
  <si>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</si>
  <si>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</si>
  <si>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</si>
  <si>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</si>
  <si>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</si>
  <si>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</si>
  <si>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</si>
  <si>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</si>
  <si>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</si>
  <si>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</si>
  <si>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</si>
  <si>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</si>
  <si>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</si>
  <si>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</si>
  <si>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</si>
  <si>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</si>
  <si>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</si>
  <si>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</si>
  <si>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</si>
  <si>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</si>
  <si>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</si>
  <si>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</si>
  <si>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</si>
  <si>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</si>
  <si>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</si>
  <si>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</si>
  <si>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</si>
  <si>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</si>
  <si>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</si>
  <si>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</si>
  <si>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</si>
  <si>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</si>
  <si>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</si>
  <si>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</si>
  <si>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</si>
  <si>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</si>
  <si>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</si>
  <si>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</si>
  <si>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</si>
  <si>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</si>
  <si>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</si>
  <si>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</si>
  <si>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</si>
  <si>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</si>
  <si>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</si>
  <si>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</si>
  <si>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</si>
  <si>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</si>
  <si>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</si>
  <si>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</si>
  <si>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</si>
  <si>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</si>
  <si>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</si>
  <si>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</si>
  <si>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</si>
  <si>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</si>
  <si>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</si>
  <si>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</si>
  <si>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</si>
  <si>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</si>
  <si>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</si>
  <si>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</si>
  <si>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</si>
  <si>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</si>
  <si>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</si>
  <si>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</si>
  <si>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</si>
  <si>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</si>
  <si>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</si>
  <si>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</si>
  <si>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</si>
  <si>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</si>
  <si>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</si>
  <si>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</si>
  <si>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</si>
  <si>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</si>
  <si>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</si>
  <si>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</si>
  <si>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</si>
  <si>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</si>
  <si>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</si>
  <si>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</si>
  <si>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</si>
  <si>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</si>
  <si>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</si>
  <si>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</si>
  <si>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</si>
  <si>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</si>
  <si>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</si>
  <si>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</si>
  <si>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</si>
  <si>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</si>
  <si>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</si>
  <si>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</si>
  <si>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</si>
  <si>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</si>
  <si>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</si>
  <si>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</si>
  <si>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</si>
  <si>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</si>
  <si>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</si>
  <si>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</si>
  <si>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</si>
  <si>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</si>
  <si>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</si>
  <si>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</si>
  <si>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</si>
  <si>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</si>
  <si>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</si>
  <si>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</si>
  <si>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</si>
  <si>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</si>
  <si>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</si>
  <si>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</si>
  <si>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</si>
  <si>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</si>
  <si>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</si>
  <si>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</si>
  <si>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</si>
  <si>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</si>
  <si>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</si>
  <si>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</si>
  <si>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</si>
  <si>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</si>
  <si>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</si>
  <si>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</si>
  <si>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</si>
  <si>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</si>
  <si>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</si>
  <si>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</si>
  <si>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</si>
  <si>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</si>
  <si>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</si>
  <si>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</si>
  <si>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</si>
  <si>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</si>
  <si>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</si>
  <si>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</si>
  <si>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</si>
  <si>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</si>
  <si>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</si>
  <si>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</si>
  <si>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</si>
  <si>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</si>
  <si>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</si>
  <si>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</si>
  <si>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</si>
  <si>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</si>
  <si>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</si>
  <si>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</si>
  <si>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</si>
  <si>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</si>
  <si>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</si>
  <si>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</si>
  <si>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</si>
  <si>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</si>
  <si>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</si>
  <si>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</si>
  <si>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</si>
  <si>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</si>
  <si>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</si>
  <si>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</si>
  <si>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</si>
  <si>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</si>
  <si>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</si>
  <si>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</si>
  <si>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</si>
  <si>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</si>
  <si>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</si>
  <si>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</si>
  <si>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</si>
  <si>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</si>
  <si>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</si>
  <si>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</si>
  <si>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</si>
  <si>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</si>
  <si>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</si>
  <si>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</si>
  <si>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</si>
  <si>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</si>
  <si>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</si>
  <si>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</si>
  <si>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</si>
  <si>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</si>
  <si>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</si>
  <si>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</si>
  <si>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</si>
  <si>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</si>
  <si>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</si>
  <si>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</si>
  <si>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</si>
  <si>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</si>
  <si>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</si>
  <si>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</si>
  <si>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</si>
  <si>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</si>
  <si>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</si>
  <si>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</si>
  <si>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</si>
  <si>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</si>
  <si>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</si>
  <si>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</si>
  <si>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</si>
  <si>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</si>
  <si>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</si>
  <si>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</si>
  <si>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</si>
  <si>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</si>
  <si>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</si>
  <si>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</si>
  <si>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</si>
  <si>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</si>
  <si>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</si>
  <si>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</si>
  <si>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</si>
  <si>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</si>
  <si>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</si>
  <si>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</si>
  <si>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</si>
  <si>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</si>
  <si>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</si>
  <si>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</si>
  <si>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</si>
  <si>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</si>
  <si>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</si>
  <si>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</si>
  <si>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</si>
  <si>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</si>
  <si>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</si>
  <si>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</si>
  <si>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</si>
  <si>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</si>
  <si>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</si>
  <si>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</si>
  <si>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</si>
  <si>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</si>
  <si>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</si>
  <si>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</si>
  <si>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</si>
  <si>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</si>
  <si>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</si>
  <si>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</si>
  <si>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</si>
  <si>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</si>
  <si>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</si>
  <si>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</si>
  <si>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</si>
  <si>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</si>
  <si>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</si>
  <si>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</si>
  <si>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</si>
  <si>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</si>
  <si>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</si>
  <si>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</si>
  <si>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</si>
  <si>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</si>
  <si>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</si>
  <si>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</si>
  <si>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</si>
  <si>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</si>
  <si>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</si>
  <si>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</si>
  <si>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</si>
  <si>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</si>
  <si>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</si>
  <si>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</si>
  <si>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</si>
  <si>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</si>
  <si>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</si>
  <si>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</si>
  <si>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</si>
  <si>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</si>
  <si>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</si>
  <si>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</si>
  <si>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</si>
  <si>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</si>
  <si>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</si>
  <si>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</si>
  <si>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</si>
  <si>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</si>
  <si>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</si>
  <si>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</si>
  <si>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</si>
  <si>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</si>
  <si>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</si>
  <si>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</si>
  <si>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</si>
  <si>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</si>
  <si>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</si>
  <si>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</si>
  <si>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</si>
  <si>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</si>
  <si>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</si>
  <si>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</si>
  <si>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</si>
  <si>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</si>
  <si>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</si>
  <si>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</si>
  <si>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</si>
  <si>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</si>
  <si>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</si>
  <si>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</si>
  <si>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</si>
  <si>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</si>
  <si>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</si>
  <si>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</si>
  <si>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</si>
  <si>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</si>
  <si>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</si>
  <si>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</si>
  <si>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</si>
  <si>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</si>
  <si>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</si>
  <si>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</si>
  <si>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</si>
  <si>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</si>
  <si>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</si>
  <si>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</si>
  <si>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</si>
  <si>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</si>
  <si>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</si>
  <si>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</si>
  <si>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</si>
  <si>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</si>
  <si>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</si>
  <si>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</si>
  <si>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</si>
  <si>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</si>
  <si>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</si>
  <si>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</si>
  <si>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</si>
  <si>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</si>
  <si>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</si>
  <si>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</si>
  <si>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</si>
  <si>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</si>
  <si>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</si>
  <si>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</si>
  <si>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</si>
  <si>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</si>
  <si>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</si>
  <si>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</si>
  <si>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</si>
  <si>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</si>
  <si>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</si>
  <si>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</si>
  <si>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</si>
  <si>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</si>
  <si>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</si>
  <si>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</si>
  <si>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</si>
  <si>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</si>
  <si>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</si>
  <si>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</si>
  <si>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</si>
  <si>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</si>
  <si>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</si>
  <si>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</si>
  <si>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</si>
  <si>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</si>
  <si>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</si>
  <si>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</si>
  <si>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</si>
  <si>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</si>
  <si>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</si>
  <si>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</si>
  <si>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</si>
  <si>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</si>
  <si>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</si>
  <si>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</si>
  <si>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</si>
  <si>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</si>
  <si>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</si>
  <si>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</si>
  <si>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</si>
  <si>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</si>
  <si>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</si>
  <si>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</si>
  <si>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</si>
  <si>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</si>
  <si>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</si>
  <si>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</si>
  <si>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</si>
  <si>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</si>
  <si>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</si>
  <si>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</si>
  <si>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</si>
  <si>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</si>
  <si>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</si>
  <si>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</si>
  <si>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</si>
  <si>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</si>
  <si>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</si>
  <si>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</si>
  <si>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</si>
  <si>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</si>
  <si>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</si>
  <si>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</si>
  <si>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</si>
  <si>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</si>
  <si>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</si>
  <si>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</si>
  <si>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</si>
  <si>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</si>
  <si>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</si>
  <si>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</si>
  <si>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</si>
  <si>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</si>
  <si>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</si>
  <si>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</si>
  <si>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</si>
  <si>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</si>
  <si>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</si>
  <si>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</si>
  <si>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</si>
  <si>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</si>
  <si>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</si>
  <si>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</si>
  <si>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</si>
  <si>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</si>
  <si>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</si>
  <si>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</si>
  <si>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</si>
  <si>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</si>
  <si>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</si>
  <si>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</si>
  <si>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</si>
  <si>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</si>
  <si>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</si>
  <si>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</si>
  <si>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</si>
  <si>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</si>
  <si>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</si>
  <si>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</si>
  <si>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</si>
  <si>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</si>
  <si>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</si>
  <si>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</si>
  <si>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</si>
  <si>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</si>
  <si>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</si>
  <si>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</si>
  <si>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</si>
  <si>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</si>
  <si>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</si>
  <si>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</si>
  <si>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</si>
  <si>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</si>
  <si>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</si>
  <si>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</si>
  <si>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</si>
  <si>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</si>
  <si>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</si>
  <si>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</si>
  <si>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</si>
  <si>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</si>
  <si>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</si>
  <si>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</si>
  <si>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</si>
  <si>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</si>
  <si>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</si>
  <si>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</si>
  <si>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</si>
  <si>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</si>
  <si>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</si>
  <si>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</si>
  <si>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</si>
  <si>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</si>
  <si>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</si>
  <si>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</si>
  <si>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</si>
  <si>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</si>
  <si>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</si>
  <si>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</si>
  <si>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</si>
  <si>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</si>
  <si>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</si>
  <si>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</si>
  <si>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</si>
  <si>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</si>
  <si>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</si>
  <si>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</si>
  <si>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</si>
  <si>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</si>
  <si>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</si>
  <si>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</si>
  <si>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</si>
  <si>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</si>
  <si>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</si>
  <si>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</si>
  <si>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</si>
  <si>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</si>
  <si>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</si>
  <si>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</si>
  <si>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</si>
  <si>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</si>
  <si>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</si>
  <si>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</si>
  <si>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</si>
  <si>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</si>
  <si>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</si>
  <si>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</si>
  <si>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</si>
  <si>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</si>
  <si>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</si>
  <si>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</si>
  <si>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</si>
  <si>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</si>
  <si>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</si>
  <si>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</si>
  <si>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</si>
  <si>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</si>
  <si>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</si>
  <si>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</si>
  <si>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</si>
  <si>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</si>
  <si>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</si>
  <si>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</si>
  <si>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</si>
  <si>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</si>
  <si>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</si>
  <si>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</si>
  <si>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</si>
  <si>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</si>
  <si>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</si>
  <si>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</si>
  <si>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</si>
  <si>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</si>
  <si>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</si>
  <si>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</si>
  <si>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</si>
  <si>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</si>
  <si>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</si>
  <si>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</si>
  <si>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</si>
  <si>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</si>
  <si>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</si>
  <si>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</si>
  <si>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</si>
  <si>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</si>
  <si>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</si>
  <si>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</si>
  <si>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</si>
  <si>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</si>
  <si>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</si>
  <si>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</si>
  <si>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</si>
  <si>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</si>
  <si>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</si>
  <si>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</si>
  <si>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</si>
  <si>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</si>
  <si>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</si>
  <si>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</si>
  <si>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</si>
  <si>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</si>
  <si>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</si>
  <si>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</si>
  <si>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</si>
  <si>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</si>
  <si>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</si>
  <si>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</si>
  <si>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</si>
  <si>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</si>
  <si>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</si>
  <si>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</si>
  <si>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</si>
  <si>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</si>
  <si>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</si>
  <si>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</si>
  <si>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</si>
  <si>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</si>
  <si>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</si>
  <si>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</si>
  <si>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</si>
  <si>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</si>
  <si>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</si>
  <si>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</si>
  <si>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</si>
  <si>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</si>
  <si>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</si>
  <si>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</si>
  <si>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</si>
  <si>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</si>
  <si>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</si>
  <si>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</si>
  <si>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</si>
  <si>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</si>
  <si>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</si>
  <si>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</si>
  <si>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</si>
  <si>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</si>
  <si>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</si>
  <si>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</si>
  <si>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</si>
  <si>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</si>
  <si>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</si>
  <si>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</si>
  <si>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</si>
  <si>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</si>
  <si>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</si>
  <si>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</si>
  <si>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</si>
  <si>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</si>
  <si>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</si>
  <si>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</si>
  <si>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</si>
  <si>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</si>
  <si>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</si>
  <si>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</si>
  <si>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</si>
  <si>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</si>
  <si>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</si>
  <si>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</si>
  <si>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</si>
  <si>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</si>
  <si>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</si>
  <si>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</si>
  <si>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</si>
  <si>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</si>
  <si>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</si>
  <si>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</si>
  <si>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</si>
  <si>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</si>
  <si>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</si>
  <si>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</si>
  <si>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</si>
  <si>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</si>
  <si>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</si>
  <si>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</si>
  <si>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</si>
  <si>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</si>
  <si>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</si>
  <si>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</si>
  <si>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</si>
  <si>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</si>
  <si>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</si>
  <si>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</si>
  <si>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</si>
  <si>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</si>
  <si>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</si>
  <si>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</si>
  <si>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</si>
  <si>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</si>
  <si>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</si>
  <si>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</si>
  <si>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</si>
  <si>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</si>
  <si>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</si>
  <si>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</si>
  <si>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</si>
  <si>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</si>
  <si>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</si>
  <si>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</si>
  <si>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</si>
  <si>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</si>
  <si>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</si>
  <si>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</si>
  <si>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</si>
  <si>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</si>
  <si>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</si>
  <si>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</si>
  <si>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</si>
  <si>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</si>
  <si>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</si>
  <si>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</si>
  <si>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</si>
  <si>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</si>
  <si>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</si>
  <si>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</si>
  <si>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</si>
  <si>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</si>
  <si>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</si>
  <si>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</si>
  <si>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</si>
  <si>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</si>
  <si>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</si>
  <si>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</si>
  <si>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</si>
  <si>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</si>
  <si>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</si>
  <si>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</si>
  <si>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</si>
  <si>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</si>
  <si>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</si>
  <si>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</si>
  <si>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</si>
  <si>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</si>
  <si>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</si>
  <si>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</si>
  <si>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</si>
  <si>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</si>
  <si>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</si>
  <si>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</si>
  <si>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</si>
  <si>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</si>
  <si>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</si>
  <si>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</si>
  <si>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</si>
  <si>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</si>
  <si>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</si>
  <si>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</si>
  <si>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</si>
  <si>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</si>
  <si>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</si>
  <si>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</si>
  <si>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</si>
  <si>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</si>
  <si>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</si>
  <si>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</si>
  <si>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</si>
  <si>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</si>
  <si>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</si>
  <si>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</si>
  <si>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</si>
  <si>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</si>
  <si>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</si>
  <si>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</si>
  <si>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</si>
  <si>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</si>
  <si>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</si>
  <si>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</si>
  <si>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</si>
  <si>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</si>
  <si>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</si>
  <si>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</si>
  <si>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</si>
  <si>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</si>
  <si>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</si>
  <si>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</si>
  <si>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</si>
  <si>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</si>
  <si>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</si>
  <si>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</si>
  <si>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</si>
  <si>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</si>
  <si>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</si>
  <si>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</si>
  <si>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</si>
  <si>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</si>
  <si>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</si>
  <si>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</si>
  <si>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</si>
  <si>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</si>
  <si>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</si>
  <si>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</si>
  <si>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</si>
  <si>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</si>
  <si>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</si>
  <si>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</si>
  <si>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</si>
  <si>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</si>
  <si>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</si>
  <si>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</si>
  <si>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</si>
  <si>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</si>
  <si>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</si>
  <si>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</si>
  <si>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</si>
  <si>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</si>
  <si>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</si>
  <si>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</si>
  <si>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</si>
  <si>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</si>
  <si>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</si>
  <si>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</si>
  <si>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</si>
  <si>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</si>
  <si>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</si>
  <si>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</si>
  <si>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</si>
  <si>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</si>
  <si>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</si>
  <si>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</si>
  <si>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</si>
  <si>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</si>
  <si>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</si>
  <si>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</si>
  <si>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</si>
  <si>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</si>
  <si>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</si>
  <si>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</si>
  <si>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</si>
  <si>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</si>
  <si>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</si>
  <si>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</si>
  <si>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</si>
  <si>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</si>
  <si>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</si>
  <si>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</si>
  <si>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</si>
  <si>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</si>
  <si>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</si>
  <si>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</si>
  <si>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</si>
  <si>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</si>
  <si>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</si>
  <si>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</si>
  <si>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</si>
  <si>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</si>
  <si>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</si>
  <si>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</si>
  <si>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</si>
  <si>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</si>
  <si>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</si>
  <si>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</si>
  <si>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</si>
  <si>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</si>
  <si>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</si>
  <si>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</si>
  <si>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</si>
  <si>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</si>
  <si>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</si>
  <si>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</si>
  <si>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</si>
  <si>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</si>
  <si>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</si>
  <si>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</si>
  <si>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</si>
  <si>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</si>
  <si>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</si>
  <si>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</si>
  <si>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</si>
  <si>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</si>
  <si>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</si>
  <si>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</si>
  <si>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</si>
  <si>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</si>
  <si>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</si>
  <si>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</si>
  <si>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</si>
  <si>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</si>
  <si>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</si>
  <si>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</si>
  <si>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</si>
  <si>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</si>
  <si>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</si>
  <si>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</si>
  <si>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</si>
  <si>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</si>
  <si>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</si>
  <si>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</si>
  <si>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</si>
  <si>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</si>
  <si>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</si>
  <si>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</si>
  <si>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</si>
  <si>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</si>
  <si>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</si>
  <si>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</si>
  <si>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</si>
  <si>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</si>
  <si>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</si>
  <si>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</si>
  <si>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</si>
  <si>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</si>
  <si>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</si>
  <si>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</si>
  <si>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</si>
  <si>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</si>
  <si>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</si>
  <si>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</si>
  <si>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</si>
  <si>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</si>
  <si>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</si>
  <si>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</si>
  <si>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</si>
  <si>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</si>
  <si>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</si>
  <si>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</si>
  <si>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</si>
  <si>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</si>
  <si>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</si>
  <si>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</si>
  <si>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</si>
  <si>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</si>
  <si>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</si>
  <si>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</si>
  <si>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</si>
  <si>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</si>
  <si>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</si>
  <si>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</si>
  <si>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</si>
  <si>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</si>
  <si>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</si>
  <si>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</si>
  <si>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</si>
  <si>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</si>
  <si>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</si>
  <si>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</si>
  <si>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</si>
  <si>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</si>
  <si>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</si>
  <si>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</si>
  <si>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</si>
  <si>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</si>
  <si>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</si>
  <si>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</si>
  <si>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</si>
  <si>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</si>
  <si>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</si>
  <si>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</si>
  <si>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</si>
  <si>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</si>
  <si>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</si>
  <si>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</si>
  <si>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</si>
  <si>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</si>
  <si>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</si>
  <si>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</si>
  <si>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</si>
  <si>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</si>
  <si>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</si>
  <si>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</si>
  <si>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</si>
  <si>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</si>
  <si>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</si>
  <si>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</si>
  <si>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</si>
  <si>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</si>
  <si>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</si>
  <si>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</si>
  <si>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</si>
  <si>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</si>
  <si>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</si>
  <si>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</si>
  <si>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</si>
  <si>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</si>
  <si>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</si>
  <si>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</si>
  <si>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</si>
  <si>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</si>
  <si>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</si>
  <si>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</si>
  <si>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</si>
  <si>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</si>
  <si>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</si>
  <si>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</si>
  <si>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</si>
  <si>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</si>
  <si>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</si>
  <si>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</si>
  <si>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</si>
  <si>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</si>
  <si>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</si>
  <si>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</si>
  <si>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</si>
  <si>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</si>
  <si>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</si>
  <si>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</si>
  <si>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</si>
  <si>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</si>
  <si>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</si>
  <si>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</si>
  <si>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</si>
  <si>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</si>
  <si>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</si>
  <si>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</si>
  <si>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</si>
  <si>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</si>
  <si>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</si>
  <si>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</si>
  <si>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</si>
  <si>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</si>
  <si>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</si>
  <si>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</si>
  <si>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</si>
  <si>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</si>
  <si>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</si>
  <si>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</si>
  <si>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</si>
  <si>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</si>
  <si>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</si>
  <si>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</si>
  <si>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</si>
  <si>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</si>
  <si>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</si>
  <si>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</si>
  <si>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</si>
  <si>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</si>
  <si>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</si>
  <si>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</si>
  <si>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</si>
  <si>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</si>
  <si>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</si>
  <si>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</si>
  <si>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</si>
  <si>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</si>
  <si>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</si>
  <si>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</si>
  <si>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</si>
  <si>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</si>
  <si>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</si>
  <si>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</si>
  <si>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</si>
  <si>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</si>
  <si>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</si>
  <si>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</si>
  <si>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</si>
  <si>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</si>
  <si>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</si>
  <si>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</si>
  <si>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</si>
  <si>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</si>
  <si>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</si>
  <si>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</si>
  <si>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</si>
  <si>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</si>
  <si>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</si>
  <si>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</si>
  <si>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</si>
  <si>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</si>
  <si>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</si>
  <si>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</si>
  <si>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</si>
  <si>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</si>
  <si>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</si>
  <si>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</si>
  <si>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</si>
  <si>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</si>
  <si>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</si>
  <si>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</si>
  <si>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</si>
  <si>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</si>
  <si>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</si>
  <si>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</si>
  <si>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</si>
  <si>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</si>
  <si>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</si>
  <si>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</si>
  <si>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</si>
  <si>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</si>
  <si>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</si>
  <si>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</si>
  <si>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</si>
  <si>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</si>
  <si>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</si>
  <si>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</si>
  <si>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</si>
  <si>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</si>
  <si>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</si>
  <si>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</si>
  <si>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</si>
  <si>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</si>
  <si>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</si>
  <si>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</si>
  <si>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</si>
  <si>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</si>
  <si>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</si>
  <si>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</si>
  <si>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</si>
  <si>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</si>
  <si>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</si>
  <si>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</si>
  <si>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</si>
  <si>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</si>
  <si>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</si>
  <si>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</si>
  <si>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</si>
  <si>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</si>
  <si>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</si>
  <si>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</si>
  <si>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</si>
  <si>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</si>
  <si>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</si>
  <si>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</si>
  <si>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</si>
  <si>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</si>
  <si>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</si>
  <si>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</si>
  <si>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</si>
  <si>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</si>
  <si>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</si>
  <si>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</si>
  <si>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</si>
  <si>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</si>
  <si>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</si>
  <si>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</si>
  <si>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</si>
  <si>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</si>
  <si>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</si>
  <si>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</si>
  <si>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</si>
  <si>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</si>
  <si>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</si>
  <si>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</si>
  <si>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</si>
  <si>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</si>
  <si>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</si>
  <si>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</si>
  <si>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</si>
  <si>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</si>
  <si>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</si>
  <si>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</si>
  <si>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</si>
  <si>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</si>
  <si>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</si>
  <si>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</si>
  <si>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</si>
  <si>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</si>
  <si>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</si>
  <si>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</si>
  <si>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</si>
  <si>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</si>
  <si>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</si>
  <si>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</si>
  <si>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</si>
  <si>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</si>
  <si>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</si>
  <si>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</si>
  <si>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</si>
  <si>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</si>
  <si>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</si>
  <si>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</si>
  <si>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</si>
  <si>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</si>
  <si>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</si>
  <si>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</si>
  <si>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</si>
  <si>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</si>
  <si>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</si>
  <si>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</si>
  <si>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</si>
  <si>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</si>
  <si>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</si>
  <si>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</si>
  <si>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</si>
  <si>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</si>
  <si>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</si>
  <si>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</si>
  <si>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</si>
  <si>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</si>
  <si>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</si>
  <si>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</si>
  <si>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</si>
  <si>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</si>
  <si>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</si>
  <si>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</si>
  <si>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</si>
  <si>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</si>
  <si>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</si>
  <si>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</si>
  <si>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</si>
  <si>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</si>
  <si>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</si>
  <si>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</si>
  <si>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</si>
  <si>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</si>
  <si>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</si>
  <si>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</si>
  <si>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</si>
  <si>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</si>
  <si>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</si>
  <si>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</si>
  <si>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</si>
  <si>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</si>
  <si>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</si>
  <si>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</si>
  <si>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</si>
  <si>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</si>
  <si>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</si>
  <si>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</si>
  <si>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</si>
  <si>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</si>
  <si>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</si>
  <si>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</si>
  <si>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</si>
  <si>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</si>
  <si>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</si>
  <si>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</si>
  <si>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</si>
  <si>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</si>
  <si>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</si>
  <si>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</si>
  <si>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</si>
  <si>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</si>
  <si>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</si>
  <si>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</si>
  <si>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</si>
  <si>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</si>
  <si>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</si>
  <si>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</si>
  <si>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</si>
  <si>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</si>
  <si>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</si>
  <si>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</si>
  <si>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</si>
  <si>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</si>
  <si>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</si>
  <si>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</si>
  <si>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</si>
  <si>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</si>
  <si>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</si>
  <si>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</si>
  <si>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</si>
  <si>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</si>
  <si>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</si>
  <si>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</si>
  <si>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</si>
  <si>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</si>
  <si>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</si>
  <si>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</si>
  <si>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</si>
  <si>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</si>
  <si>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</si>
  <si>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</si>
  <si>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</si>
  <si>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</si>
  <si>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</si>
  <si>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</si>
  <si>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</si>
  <si>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</si>
  <si>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</si>
  <si>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</si>
  <si>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</si>
  <si>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</si>
  <si>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</si>
  <si>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</si>
  <si>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</si>
  <si>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</si>
  <si>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</si>
  <si>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</si>
  <si>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</si>
  <si>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</si>
  <si>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</si>
  <si>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</si>
  <si>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</si>
  <si>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</si>
  <si>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</si>
  <si>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</si>
  <si>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</si>
  <si>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</si>
  <si>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</si>
  <si>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</si>
  <si>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</si>
  <si>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</si>
  <si>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</si>
  <si>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</si>
  <si>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</si>
  <si>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</si>
  <si>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</si>
  <si>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</si>
  <si>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</si>
  <si>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</si>
  <si>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</si>
  <si>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</si>
  <si>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</si>
  <si>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</si>
  <si>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</si>
  <si>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</si>
  <si>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</si>
  <si>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</si>
  <si>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</si>
  <si>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</si>
  <si>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</si>
  <si>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</si>
  <si>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</si>
  <si>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</si>
  <si>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</si>
  <si>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</si>
  <si>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</si>
  <si>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</si>
  <si>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</si>
  <si>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</si>
  <si>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</si>
  <si>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</si>
  <si>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</si>
  <si>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</si>
  <si>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</si>
  <si>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</si>
  <si>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</si>
  <si>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</si>
  <si>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</si>
  <si>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</si>
  <si>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</si>
  <si>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</si>
  <si>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</si>
  <si>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</si>
  <si>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</si>
  <si>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</si>
  <si>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</si>
  <si>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</si>
  <si>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</si>
  <si>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</si>
  <si>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</si>
  <si>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</si>
  <si>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</si>
  <si>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</si>
  <si>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</si>
  <si>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</si>
  <si>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</si>
  <si>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</si>
  <si>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</si>
  <si>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</si>
  <si>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</si>
  <si>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</si>
  <si>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</si>
  <si>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</si>
  <si>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</si>
  <si>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</si>
  <si>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</si>
  <si>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</si>
  <si>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</si>
  <si>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</si>
  <si>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</si>
  <si>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</si>
  <si>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</si>
  <si>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</si>
  <si>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</si>
  <si>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</si>
  <si>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</si>
  <si>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</si>
  <si>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</si>
  <si>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</si>
  <si>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</si>
  <si>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</si>
  <si>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</si>
  <si>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</si>
  <si>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</si>
  <si>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</si>
  <si>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</si>
  <si>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</si>
  <si>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</si>
  <si>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</si>
  <si>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</si>
  <si>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</si>
  <si>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</si>
  <si>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</si>
  <si>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</si>
  <si>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</si>
  <si>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</si>
  <si>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</si>
  <si>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</si>
  <si>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</si>
  <si>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</si>
  <si>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</si>
  <si>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</si>
  <si>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</si>
  <si>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</si>
  <si>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</si>
  <si>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</si>
  <si>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</si>
  <si>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</si>
  <si>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</si>
  <si>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</si>
  <si>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</si>
  <si>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</si>
  <si>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</si>
  <si>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</si>
  <si>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</si>
  <si>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</si>
  <si>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</si>
  <si>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</si>
  <si>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</si>
  <si>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</si>
  <si>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</si>
  <si>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</si>
  <si>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</si>
  <si>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</si>
  <si>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</si>
  <si>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</si>
  <si>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</si>
  <si>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</si>
  <si>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</si>
  <si>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</si>
  <si>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</si>
  <si>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</si>
  <si>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</si>
  <si>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</si>
  <si>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</si>
  <si>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</si>
  <si>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</si>
  <si>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</si>
  <si>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</si>
  <si>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</si>
  <si>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</si>
  <si>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</si>
  <si>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</si>
  <si>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</si>
  <si>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</si>
  <si>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</si>
  <si>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</si>
  <si>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</si>
  <si>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</si>
  <si>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</si>
  <si>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</si>
  <si>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</si>
  <si>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</si>
  <si>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</si>
  <si>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</si>
  <si>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</si>
  <si>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</si>
  <si>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</si>
  <si>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</si>
  <si>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</si>
  <si>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</si>
  <si>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</si>
  <si>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</si>
  <si>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</si>
  <si>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</si>
  <si>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</si>
  <si>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</si>
  <si>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</si>
  <si>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</si>
  <si>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</si>
  <si>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</si>
  <si>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</si>
  <si>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</si>
  <si>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</si>
  <si>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</si>
  <si>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</si>
  <si>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</si>
  <si>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</si>
  <si>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</si>
  <si>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</si>
  <si>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</si>
  <si>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</si>
  <si>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</si>
  <si>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</si>
  <si>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</si>
  <si>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</si>
  <si>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</si>
  <si>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</si>
  <si>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</si>
  <si>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</si>
  <si>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</si>
  <si>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</si>
  <si>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</si>
  <si>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</si>
  <si>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</si>
  <si>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</si>
  <si>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</si>
  <si>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</si>
  <si>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</si>
  <si>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</si>
  <si>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</si>
  <si>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</si>
  <si>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</si>
  <si>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</si>
  <si>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</si>
  <si>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</si>
  <si>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</si>
  <si>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</si>
  <si>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</si>
  <si>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</si>
  <si>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</si>
  <si>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</si>
  <si>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</si>
  <si>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</si>
  <si>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</si>
  <si>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</si>
  <si>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</si>
  <si>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</si>
  <si>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</si>
  <si>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</si>
  <si>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</si>
  <si>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</si>
  <si>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</si>
  <si>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</si>
  <si>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</si>
  <si>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</si>
  <si>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</si>
  <si>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</si>
  <si>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</si>
  <si>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</si>
  <si>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</si>
  <si>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</si>
  <si>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</si>
  <si>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</si>
  <si>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</si>
  <si>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</si>
  <si>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</si>
  <si>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</si>
  <si>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</si>
  <si>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</si>
  <si>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</si>
  <si>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</si>
  <si>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</si>
  <si>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</si>
  <si>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</si>
  <si>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</si>
  <si>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</si>
  <si>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</si>
  <si>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</si>
  <si>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</si>
  <si>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</si>
  <si>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</si>
  <si>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</si>
  <si>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</si>
  <si>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</si>
  <si>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</si>
  <si>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</si>
  <si>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</si>
  <si>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</si>
  <si>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</si>
  <si>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</si>
  <si>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</si>
  <si>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</si>
  <si>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</si>
  <si>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</si>
  <si>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</si>
  <si>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</si>
  <si>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</si>
  <si>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</si>
  <si>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</si>
  <si>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</si>
  <si>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</si>
  <si>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</si>
  <si>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</si>
  <si>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</si>
  <si>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</si>
  <si>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</si>
  <si>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</si>
  <si>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</si>
  <si>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</si>
  <si>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</si>
  <si>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</si>
  <si>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</si>
  <si>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</si>
  <si>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</si>
  <si>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</si>
  <si>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</si>
  <si>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</si>
  <si>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</si>
  <si>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</si>
  <si>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</si>
  <si>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</si>
  <si>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</si>
  <si>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</si>
  <si>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</si>
  <si>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</si>
  <si>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</si>
  <si>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</si>
  <si>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</si>
  <si>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</si>
  <si>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</si>
  <si>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</si>
  <si>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</si>
  <si>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</si>
  <si>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</si>
  <si>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</si>
  <si>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</si>
  <si>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</si>
  <si>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</si>
  <si>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</si>
  <si>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</si>
  <si>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</si>
  <si>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</si>
  <si>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</si>
  <si>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</si>
  <si>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</si>
  <si>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</si>
  <si>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</si>
  <si>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</si>
  <si>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</si>
  <si>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</si>
  <si>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</si>
  <si>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</si>
  <si>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</si>
  <si>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</si>
  <si>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</si>
  <si>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</si>
  <si>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</si>
  <si>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</si>
  <si>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</si>
  <si>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</si>
  <si>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</si>
  <si>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</si>
  <si>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</si>
  <si>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</si>
  <si>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</si>
  <si>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</si>
  <si>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</si>
  <si>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</si>
  <si>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</si>
  <si>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</si>
  <si>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</si>
  <si>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</si>
  <si>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</si>
  <si>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</si>
  <si>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</si>
  <si>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</si>
  <si>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</si>
  <si>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</si>
  <si>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</si>
  <si>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</si>
  <si>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</si>
  <si>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</si>
  <si>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</si>
  <si>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</si>
  <si>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</si>
  <si>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</si>
  <si>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</si>
  <si>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</si>
  <si>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</si>
  <si>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</si>
  <si>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</si>
  <si>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</si>
  <si>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</si>
  <si>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</si>
  <si>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</si>
  <si>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</si>
  <si>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</si>
  <si>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</si>
  <si>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</si>
  <si>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</si>
  <si>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</si>
  <si>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</si>
  <si>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</si>
  <si>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</si>
  <si>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</si>
  <si>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</si>
  <si>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</si>
  <si>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</si>
  <si>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</si>
  <si>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</si>
  <si>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</si>
  <si>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</si>
  <si>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</si>
  <si>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</si>
  <si>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</si>
  <si>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</si>
  <si>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</si>
  <si>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</si>
  <si>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</si>
  <si>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</si>
  <si>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</si>
  <si>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</si>
  <si>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</si>
  <si>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</si>
  <si>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</si>
  <si>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</si>
  <si>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</si>
  <si>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</si>
  <si>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</si>
  <si>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</si>
  <si>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</si>
  <si>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</si>
  <si>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</si>
  <si>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</si>
  <si>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</si>
  <si>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</si>
  <si>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</si>
  <si>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</si>
  <si>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</si>
  <si>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</si>
  <si>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</si>
  <si>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</si>
  <si>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</si>
  <si>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</si>
  <si>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</si>
  <si>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</si>
  <si>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</si>
  <si>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</si>
  <si>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</si>
  <si>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</si>
  <si>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</si>
  <si>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</si>
  <si>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</si>
  <si>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</si>
  <si>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</si>
  <si>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</si>
  <si>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</si>
  <si>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</si>
  <si>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</si>
  <si>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</si>
  <si>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</si>
  <si>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</si>
  <si>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</si>
  <si>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</si>
  <si>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</si>
  <si>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</si>
  <si>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</si>
  <si>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</si>
  <si>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</si>
  <si>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</si>
  <si>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</si>
  <si>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</si>
  <si>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</si>
  <si>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</si>
  <si>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</si>
  <si>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</si>
  <si>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</si>
  <si>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</si>
  <si>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</si>
  <si>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</si>
  <si>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</si>
  <si>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</si>
  <si>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</si>
  <si>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</si>
  <si>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</si>
  <si>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</si>
  <si>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</si>
  <si>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</si>
  <si>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</si>
  <si>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</si>
  <si>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</si>
  <si>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</si>
  <si>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</si>
  <si>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</si>
  <si>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</si>
  <si>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</si>
  <si>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</si>
  <si>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</si>
  <si>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</si>
  <si>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</si>
  <si>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</si>
  <si>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</si>
  <si>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</si>
  <si>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</si>
  <si>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</si>
  <si>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</si>
  <si>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</si>
  <si>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</si>
  <si>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</si>
  <si>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</si>
  <si>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</si>
  <si>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</si>
  <si>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</si>
  <si>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</si>
  <si>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</si>
  <si>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</si>
  <si>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</si>
  <si>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</si>
  <si>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</si>
  <si>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</si>
  <si>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</si>
  <si>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</si>
  <si>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</si>
  <si>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</si>
  <si>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</si>
  <si>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</si>
  <si>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</si>
  <si>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</si>
  <si>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</si>
  <si>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</si>
  <si>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</si>
  <si>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</si>
  <si>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</si>
  <si>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</si>
  <si>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</si>
  <si>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</si>
  <si>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</si>
  <si>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</si>
  <si>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</si>
  <si>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</si>
  <si>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</si>
  <si>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</si>
  <si>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</si>
  <si>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</si>
  <si>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</si>
  <si>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</si>
  <si>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</si>
  <si>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</si>
  <si>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</si>
  <si>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</si>
  <si>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</si>
  <si>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</si>
  <si>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</si>
  <si>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</si>
  <si>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</si>
  <si>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</si>
  <si>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</si>
  <si>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</si>
  <si>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</si>
  <si>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</si>
  <si>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</si>
  <si>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</si>
  <si>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</si>
  <si>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</si>
  <si>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</si>
  <si>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</si>
  <si>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</si>
  <si>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</si>
  <si>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</si>
  <si>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</si>
  <si>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</si>
  <si>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</si>
  <si>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</si>
  <si>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</si>
  <si>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</si>
  <si>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</si>
  <si>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</si>
  <si>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</si>
  <si>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</si>
  <si>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</si>
  <si>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</si>
  <si>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</si>
  <si>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</si>
  <si>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</si>
  <si>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</si>
  <si>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</si>
  <si>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</si>
  <si>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</si>
  <si>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</si>
  <si>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</si>
  <si>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</si>
  <si>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</si>
  <si>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</si>
  <si>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</si>
  <si>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</si>
  <si>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</si>
  <si>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</si>
  <si>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</si>
  <si>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</si>
  <si>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</si>
  <si>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</si>
  <si>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</si>
  <si>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</si>
  <si>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</si>
  <si>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</si>
  <si>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</si>
  <si>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</si>
  <si>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</si>
  <si>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</si>
  <si>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</si>
  <si>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</si>
  <si>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</si>
  <si>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</si>
  <si>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</si>
  <si>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</si>
  <si>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</si>
  <si>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</si>
  <si>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</si>
  <si>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</si>
  <si>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</si>
  <si>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</si>
  <si>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</si>
  <si>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</si>
  <si>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</si>
  <si>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</si>
  <si>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</si>
  <si>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</si>
  <si>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</si>
  <si>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</si>
  <si>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</si>
  <si>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</si>
  <si>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</si>
  <si>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</si>
  <si>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</si>
  <si>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</si>
  <si>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</si>
  <si>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</si>
  <si>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</si>
  <si>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</si>
  <si>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</si>
  <si>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</si>
  <si>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</si>
  <si>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</si>
  <si>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</si>
  <si>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</si>
  <si>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</si>
  <si>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</si>
  <si>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</si>
  <si>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</si>
  <si>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</si>
  <si>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</si>
  <si>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</si>
  <si>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</si>
  <si>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</si>
  <si>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</si>
  <si>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</si>
  <si>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</si>
  <si>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</si>
  <si>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</si>
  <si>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</si>
  <si>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</si>
  <si>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</si>
  <si>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</si>
  <si>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</si>
  <si>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</si>
  <si>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</si>
  <si>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</si>
  <si>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</si>
  <si>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</si>
  <si>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</si>
  <si>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</si>
  <si>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</si>
  <si>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</si>
  <si>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</si>
  <si>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</si>
  <si>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</si>
  <si>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</si>
  <si>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</si>
  <si>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</si>
  <si>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</si>
  <si>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</si>
  <si>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</si>
  <si>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</si>
  <si>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</si>
  <si>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</si>
  <si>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</si>
  <si>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</si>
  <si>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</si>
  <si>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</si>
  <si>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</si>
  <si>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</si>
  <si>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</si>
  <si>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</si>
  <si>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</si>
  <si>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</si>
  <si>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</si>
  <si>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</si>
  <si>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</si>
  <si>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</si>
  <si>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</si>
  <si>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</si>
  <si>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</si>
  <si>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</si>
  <si>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</si>
  <si>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</si>
  <si>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</si>
  <si>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</si>
  <si>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</si>
  <si>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</si>
  <si>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</si>
  <si>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</si>
  <si>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</si>
  <si>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</si>
  <si>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</si>
  <si>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</si>
  <si>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</si>
  <si>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</si>
  <si>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</si>
  <si>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</si>
  <si>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</si>
  <si>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</si>
  <si>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</si>
  <si>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</si>
  <si>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</si>
  <si>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</si>
  <si>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</si>
  <si>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</si>
  <si>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</si>
  <si>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</si>
  <si>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</si>
  <si>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</si>
  <si>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</si>
  <si>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</si>
  <si>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</si>
  <si>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</si>
  <si>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</si>
  <si>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</si>
  <si>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</si>
  <si>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</si>
  <si>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</si>
  <si>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</si>
  <si>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</si>
  <si>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</si>
  <si>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</si>
  <si>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</si>
  <si>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</si>
  <si>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</si>
  <si>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</si>
  <si>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</si>
  <si>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</si>
  <si>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</si>
  <si>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</si>
  <si>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</si>
  <si>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</si>
  <si>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</si>
  <si>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</si>
  <si>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</si>
  <si>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</si>
  <si>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</si>
  <si>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</si>
  <si>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</si>
  <si>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</si>
  <si>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</si>
  <si>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</si>
  <si>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</si>
  <si>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</si>
  <si>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</si>
  <si>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</si>
  <si>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</si>
  <si>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</si>
  <si>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</si>
  <si>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</si>
  <si>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</si>
  <si>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</si>
  <si>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</si>
  <si>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</si>
  <si>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</si>
  <si>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</si>
  <si>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</si>
  <si>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</si>
  <si>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</si>
  <si>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</si>
  <si>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</si>
  <si>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</si>
  <si>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</si>
  <si>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</si>
  <si>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</si>
  <si>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</si>
  <si>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</si>
  <si>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</si>
  <si>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</si>
  <si>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</si>
  <si>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</si>
  <si>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</si>
  <si>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</si>
  <si>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</si>
  <si>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</si>
  <si>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</si>
  <si>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</si>
  <si>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</si>
  <si>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</si>
  <si>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</si>
  <si>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</si>
  <si>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</si>
  <si>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</si>
  <si>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</si>
  <si>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</si>
  <si>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</si>
  <si>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</si>
  <si>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</si>
  <si>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</si>
  <si>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</si>
  <si>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</si>
  <si>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</si>
  <si>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</si>
  <si>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</si>
  <si>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</si>
  <si>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</si>
  <si>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</si>
  <si>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</si>
  <si>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</si>
  <si>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</si>
  <si>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</si>
  <si>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</si>
  <si>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</si>
  <si>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</si>
  <si>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</si>
  <si>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</si>
  <si>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</si>
  <si>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</si>
  <si>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</si>
  <si>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</si>
  <si>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</si>
  <si>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</si>
  <si>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</si>
  <si>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</si>
  <si>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</si>
  <si>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</si>
  <si>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</si>
  <si>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</si>
  <si>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</si>
  <si>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</si>
  <si>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</si>
  <si>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</si>
  <si>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</si>
  <si>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</si>
  <si>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</si>
  <si>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</si>
  <si>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</si>
  <si>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</si>
  <si>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</si>
  <si>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</si>
  <si>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</si>
  <si>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</si>
  <si>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</si>
  <si>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</si>
  <si>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</si>
  <si>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</si>
  <si>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</si>
  <si>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</si>
  <si>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</si>
  <si>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</si>
  <si>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</si>
  <si>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</si>
  <si>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</si>
  <si>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</si>
  <si>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</si>
  <si>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</si>
  <si>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</si>
  <si>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</si>
  <si>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</si>
  <si>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</si>
  <si>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</si>
  <si>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</si>
  <si>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</si>
  <si>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</si>
  <si>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</si>
  <si>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</si>
  <si>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</si>
  <si>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</si>
  <si>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</si>
  <si>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</si>
  <si>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</si>
  <si>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</si>
  <si>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</si>
  <si>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</si>
  <si>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</si>
  <si>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</si>
  <si>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</si>
  <si>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</si>
  <si>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</si>
  <si>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</si>
  <si>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</si>
  <si>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</si>
  <si>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</si>
  <si>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</si>
  <si>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</si>
  <si>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</si>
  <si>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</si>
  <si>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</si>
  <si>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</si>
  <si>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</si>
  <si>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</si>
  <si>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</si>
  <si>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</si>
  <si>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</si>
  <si>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</si>
  <si>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</si>
  <si>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</si>
  <si>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</si>
  <si>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</si>
  <si>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</si>
  <si>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</si>
  <si>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</si>
  <si>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</si>
  <si>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</si>
  <si>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</si>
  <si>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</si>
  <si>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</si>
  <si>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</si>
  <si>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</si>
  <si>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</si>
  <si>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</si>
  <si>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</si>
  <si>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</si>
  <si>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</si>
  <si>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</si>
  <si>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</si>
  <si>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</si>
  <si>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</si>
  <si>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</si>
  <si>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</si>
  <si>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</si>
  <si>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</si>
  <si>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</si>
  <si>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</si>
  <si>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</si>
  <si>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</si>
  <si>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</si>
  <si>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</si>
  <si>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</si>
  <si>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</si>
  <si>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</si>
  <si>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</si>
  <si>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</si>
  <si>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</si>
  <si>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</si>
  <si>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</si>
  <si>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</si>
  <si>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</si>
  <si>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</si>
  <si>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</si>
  <si>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</si>
  <si>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</si>
  <si>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</si>
  <si>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</si>
  <si>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</si>
  <si>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</si>
  <si>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</si>
  <si>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</si>
  <si>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</si>
  <si>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</si>
  <si>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</si>
  <si>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</si>
  <si>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</si>
  <si>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</si>
  <si>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</si>
  <si>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</si>
  <si>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</si>
  <si>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</si>
  <si>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</si>
  <si>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</si>
  <si>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</si>
  <si>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</si>
  <si>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</si>
  <si>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</si>
  <si>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</si>
  <si>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</si>
  <si>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</si>
  <si>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</si>
  <si>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</si>
  <si>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</si>
  <si>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</si>
  <si>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</si>
  <si>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</si>
  <si>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</si>
  <si>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</si>
  <si>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</si>
  <si>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</si>
  <si>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</si>
  <si>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</si>
  <si>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</si>
  <si>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</si>
  <si>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</si>
  <si>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</si>
  <si>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</si>
  <si>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</si>
  <si>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</si>
  <si>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</si>
  <si>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</si>
  <si>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</si>
  <si>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</si>
  <si>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</si>
  <si>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</si>
  <si>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</si>
  <si>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</si>
  <si>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</si>
  <si>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</si>
  <si>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</si>
  <si>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</si>
  <si>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</si>
  <si>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</si>
  <si>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</si>
  <si>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</si>
  <si>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</si>
  <si>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</si>
  <si>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</si>
  <si>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</si>
  <si>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</si>
  <si>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</si>
  <si>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</si>
  <si>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</si>
  <si>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</si>
  <si>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</si>
  <si>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</si>
  <si>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</si>
  <si>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</si>
  <si>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</si>
  <si>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</si>
  <si>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</si>
  <si>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</si>
  <si>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</si>
  <si>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</si>
  <si>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</si>
  <si>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</si>
  <si>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</si>
  <si>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</si>
  <si>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</si>
  <si>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</si>
  <si>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</si>
  <si>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</si>
  <si>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</si>
  <si>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</si>
  <si>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</si>
  <si>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</si>
  <si>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</si>
  <si>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</si>
  <si>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</si>
  <si>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</si>
  <si>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</si>
  <si>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</si>
  <si>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</si>
  <si>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</si>
  <si>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</si>
  <si>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</si>
  <si>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</si>
  <si>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</si>
  <si>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</si>
  <si>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</si>
  <si>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</si>
  <si>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</si>
  <si>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</si>
  <si>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</si>
  <si>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</si>
  <si>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</si>
  <si>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</si>
  <si>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</si>
  <si>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</si>
  <si>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</si>
  <si>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</si>
  <si>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</si>
  <si>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</si>
  <si>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</si>
  <si>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</si>
  <si>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</si>
  <si>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</si>
  <si>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</si>
  <si>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</si>
  <si>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</si>
  <si>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</si>
  <si>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</si>
  <si>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</si>
  <si>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</si>
  <si>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</si>
  <si>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</si>
  <si>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</si>
  <si>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</si>
  <si>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</si>
  <si>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</si>
  <si>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</si>
  <si>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</si>
  <si>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</si>
  <si>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</si>
  <si>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</si>
  <si>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</si>
  <si>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</si>
  <si>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</si>
  <si>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</si>
  <si>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</si>
  <si>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</si>
  <si>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</si>
  <si>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</si>
  <si>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</si>
  <si>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</si>
  <si>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</si>
  <si>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</si>
  <si>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</si>
  <si>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</si>
  <si>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</si>
  <si>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</si>
  <si>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</si>
  <si>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</si>
  <si>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</si>
  <si>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</si>
  <si>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</si>
  <si>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</si>
  <si>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</si>
  <si>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</si>
  <si>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</si>
  <si>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</si>
  <si>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</si>
  <si>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</si>
  <si>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</si>
  <si>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</si>
  <si>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</si>
  <si>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</si>
  <si>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</si>
  <si>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</si>
  <si>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</si>
  <si>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</si>
  <si>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</si>
  <si>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</si>
  <si>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</si>
  <si>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</si>
  <si>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</si>
  <si>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</si>
  <si>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</si>
  <si>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</si>
  <si>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</si>
  <si>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</si>
  <si>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</si>
  <si>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</si>
  <si>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</si>
  <si>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</si>
  <si>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</si>
  <si>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</si>
  <si>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</si>
  <si>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</si>
  <si>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</si>
  <si>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</si>
  <si>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</si>
  <si>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</si>
  <si>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</si>
  <si>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</si>
  <si>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</si>
  <si>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</si>
  <si>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</si>
  <si>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</si>
  <si>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</si>
  <si>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</si>
  <si>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</si>
  <si>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</si>
  <si>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</si>
  <si>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</si>
  <si>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</si>
  <si>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</si>
  <si>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</si>
  <si>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</si>
  <si>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</si>
  <si>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</si>
  <si>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</si>
  <si>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</si>
  <si>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</si>
  <si>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</si>
  <si>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</si>
  <si>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</si>
  <si>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</si>
  <si>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</si>
  <si>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</si>
  <si>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</si>
  <si>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</si>
  <si>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</si>
  <si>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</si>
  <si>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</si>
  <si>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</si>
  <si>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</si>
  <si>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</si>
  <si>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</si>
  <si>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</si>
  <si>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</si>
  <si>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</si>
  <si>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</si>
  <si>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</si>
  <si>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</si>
  <si>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</si>
  <si>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</si>
  <si>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</si>
  <si>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</si>
  <si>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</si>
  <si>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</si>
  <si>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</si>
  <si>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</si>
  <si>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</si>
  <si>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</si>
  <si>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</si>
  <si>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</si>
  <si>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</si>
  <si>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</si>
  <si>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</si>
  <si>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</si>
  <si>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</si>
  <si>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</si>
  <si>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</si>
  <si>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</si>
  <si>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</si>
  <si>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</si>
  <si>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</si>
  <si>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</si>
  <si>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</si>
  <si>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</si>
  <si>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</si>
  <si>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</si>
  <si>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</si>
  <si>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</si>
  <si>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</si>
  <si>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</si>
  <si>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</si>
  <si>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</si>
  <si>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</si>
  <si>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</si>
  <si>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</si>
  <si>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</si>
  <si>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</si>
  <si>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</si>
  <si>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</si>
  <si>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</si>
  <si>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</si>
  <si>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</si>
  <si>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</si>
  <si>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</si>
  <si>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</si>
  <si>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</si>
  <si>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</si>
  <si>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</si>
  <si>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</si>
  <si>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</si>
  <si>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</si>
  <si>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</si>
  <si>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</si>
  <si>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</si>
  <si>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</si>
  <si>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</si>
  <si>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</si>
  <si>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</si>
  <si>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</si>
  <si>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</si>
  <si>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</si>
  <si>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</si>
  <si>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</si>
  <si>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</si>
  <si>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</si>
  <si>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</si>
  <si>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</si>
  <si>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</si>
  <si>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</si>
  <si>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</si>
  <si>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</si>
  <si>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</si>
  <si>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</si>
  <si>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</si>
  <si>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</si>
  <si>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</si>
  <si>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</si>
  <si>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</si>
  <si>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</si>
  <si>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</si>
  <si>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</si>
  <si>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</si>
  <si>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</si>
  <si>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</si>
  <si>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</si>
  <si>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</si>
  <si>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</si>
  <si>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</si>
  <si>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</si>
  <si>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</si>
  <si>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</si>
  <si>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</si>
  <si>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</si>
  <si>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</si>
  <si>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</si>
  <si>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</si>
  <si>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</si>
  <si>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</si>
  <si>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</si>
  <si>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</si>
  <si>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</si>
  <si>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</si>
  <si>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</si>
  <si>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</si>
  <si>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</si>
  <si>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</si>
  <si>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</si>
  <si>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</si>
  <si>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</si>
  <si>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</si>
  <si>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</si>
  <si>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</si>
  <si>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</si>
  <si>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</si>
  <si>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</si>
  <si>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</si>
  <si>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</si>
  <si>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</si>
  <si>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</si>
  <si>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</si>
  <si>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</si>
  <si>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</si>
  <si>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</si>
  <si>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</si>
  <si>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</si>
  <si>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</si>
  <si>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</si>
  <si>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</si>
  <si>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</si>
  <si>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</si>
  <si>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</si>
  <si>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</si>
  <si>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</si>
  <si>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</si>
  <si>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</si>
  <si>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</si>
  <si>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</si>
  <si>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</si>
  <si>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</si>
  <si>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</si>
  <si>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</si>
  <si>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</si>
  <si>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</si>
  <si>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</si>
  <si>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</si>
  <si>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</si>
  <si>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</si>
  <si>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</si>
  <si>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</si>
  <si>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</si>
  <si>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</si>
  <si>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</si>
  <si>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</si>
  <si>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</si>
  <si>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</si>
  <si>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</si>
  <si>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</si>
  <si>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</si>
  <si>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</si>
  <si>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</si>
  <si>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</si>
  <si>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</si>
  <si>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</si>
  <si>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</si>
  <si>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</si>
  <si>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</si>
  <si>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</si>
  <si>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</si>
  <si>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</si>
  <si>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</si>
  <si>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</si>
  <si>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</si>
  <si>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</si>
  <si>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</si>
  <si>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</si>
  <si>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</si>
  <si>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</si>
  <si>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</si>
  <si>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</si>
  <si>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</si>
  <si>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</si>
  <si>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</si>
  <si>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</si>
  <si>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</si>
  <si>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</si>
  <si>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</si>
  <si>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</si>
  <si>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</si>
  <si>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</si>
  <si>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</si>
  <si>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</si>
  <si>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</si>
  <si>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</si>
  <si>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</si>
  <si>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</si>
  <si>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</si>
  <si>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</si>
  <si>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</si>
  <si>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</si>
  <si>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</si>
  <si>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</si>
  <si>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</si>
  <si>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</si>
  <si>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</si>
  <si>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</si>
  <si>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</si>
  <si>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</si>
  <si>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</si>
  <si>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</si>
  <si>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</si>
  <si>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</si>
  <si>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</si>
  <si>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</si>
  <si>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</si>
  <si>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</si>
  <si>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</si>
  <si>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</si>
  <si>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</si>
  <si>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</si>
  <si>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</si>
  <si>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</si>
  <si>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</si>
  <si>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</si>
  <si>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</si>
  <si>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</si>
  <si>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</si>
  <si>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</si>
  <si>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</si>
  <si>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</si>
  <si>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</si>
  <si>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</si>
  <si>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</si>
  <si>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</si>
  <si>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</si>
  <si>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</si>
  <si>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</si>
  <si>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</si>
  <si>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</si>
  <si>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</si>
  <si>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</si>
  <si>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</si>
  <si>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</si>
  <si>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</si>
  <si>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</si>
  <si>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</si>
  <si>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</si>
  <si>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</si>
  <si>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</si>
  <si>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</si>
  <si>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</si>
  <si>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</si>
  <si>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</si>
  <si>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</si>
  <si>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</si>
  <si>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</si>
  <si>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</si>
  <si>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</si>
  <si>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</si>
  <si>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</si>
  <si>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</si>
  <si>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</si>
  <si>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</si>
  <si>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</si>
  <si>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</si>
  <si>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</si>
  <si>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</si>
  <si>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</si>
  <si>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</si>
  <si>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</si>
  <si>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</si>
  <si>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</si>
  <si>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</si>
  <si>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</si>
  <si>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</si>
  <si>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</si>
  <si>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</si>
  <si>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</si>
  <si>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</si>
  <si>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</si>
  <si>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</si>
  <si>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</si>
  <si>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</si>
  <si>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</si>
  <si>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</si>
  <si>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</si>
  <si>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</si>
  <si>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</si>
  <si>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</si>
  <si>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</si>
  <si>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</si>
  <si>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</si>
  <si>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</si>
  <si>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</si>
  <si>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</si>
  <si>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</si>
  <si>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</si>
  <si>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</si>
  <si>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</si>
  <si>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</si>
  <si>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</si>
  <si>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</si>
  <si>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</si>
  <si>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</si>
  <si>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</si>
  <si>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</si>
  <si>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</si>
  <si>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</si>
  <si>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</si>
  <si>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</si>
  <si>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</si>
  <si>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</si>
  <si>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</si>
  <si>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</si>
  <si>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</si>
  <si>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</si>
  <si>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</si>
  <si>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</si>
  <si>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</si>
  <si>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</si>
  <si>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</si>
  <si>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</si>
  <si>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</si>
  <si>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</si>
  <si>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</si>
  <si>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</si>
  <si>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</si>
  <si>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</si>
  <si>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</si>
  <si>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</si>
  <si>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</si>
  <si>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</si>
  <si>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</si>
  <si>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</si>
  <si>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</si>
  <si>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</si>
  <si>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</si>
  <si>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</si>
  <si>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</si>
  <si>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</si>
  <si>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</si>
  <si>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</si>
  <si>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</si>
  <si>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</si>
  <si>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</si>
  <si>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</si>
  <si>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</si>
  <si>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</si>
  <si>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</si>
  <si>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</si>
  <si>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</si>
  <si>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</si>
  <si>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</si>
  <si>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</si>
  <si>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</si>
  <si>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</si>
  <si>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</si>
  <si>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</si>
  <si>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</si>
  <si>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</si>
  <si>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</si>
  <si>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</si>
  <si>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</si>
  <si>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</si>
  <si>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</si>
  <si>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</si>
  <si>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</si>
  <si>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</si>
  <si>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</si>
  <si>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</si>
  <si>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</si>
  <si>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</si>
  <si>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</si>
  <si>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</si>
  <si>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</si>
  <si>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</si>
  <si>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</si>
  <si>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</si>
  <si>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</si>
  <si>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</si>
  <si>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</si>
  <si>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</si>
  <si>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</si>
  <si>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</si>
  <si>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</si>
  <si>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</si>
  <si>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</si>
  <si>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</si>
  <si>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</si>
  <si>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</si>
  <si>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</si>
  <si>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</si>
  <si>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</si>
  <si>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</si>
  <si>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</si>
  <si>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</si>
  <si>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</si>
  <si>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</si>
  <si>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</si>
  <si>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</si>
  <si>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</si>
  <si>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</si>
  <si>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</si>
  <si>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</si>
  <si>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</si>
  <si>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</si>
  <si>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</si>
  <si>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</si>
  <si>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</si>
  <si>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</si>
  <si>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</si>
  <si>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</si>
  <si>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</si>
  <si>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</si>
  <si>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</si>
  <si>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</si>
  <si>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</si>
  <si>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</si>
  <si>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</si>
  <si>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</si>
  <si>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</si>
  <si>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</si>
  <si>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</si>
  <si>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</si>
  <si>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</si>
  <si>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</si>
  <si>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</si>
  <si>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</si>
  <si>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</si>
  <si>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</si>
  <si>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</si>
  <si>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</si>
  <si>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</si>
  <si>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</si>
  <si>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</si>
  <si>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</si>
  <si>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</si>
  <si>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</si>
  <si>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</si>
  <si>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</si>
  <si>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</si>
  <si>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</si>
  <si>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</si>
  <si>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</si>
  <si>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</si>
  <si>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</si>
  <si>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</si>
  <si>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</si>
  <si>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</si>
  <si>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</si>
  <si>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</si>
  <si>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</si>
  <si>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</si>
  <si>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</si>
  <si>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</si>
  <si>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</si>
  <si>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</si>
  <si>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</si>
  <si>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</si>
  <si>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</si>
  <si>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</si>
  <si>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</si>
  <si>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</si>
  <si>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</si>
  <si>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</si>
  <si>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</si>
  <si>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</si>
  <si>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</si>
  <si>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</si>
  <si>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</si>
  <si>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</si>
  <si>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</si>
  <si>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</si>
  <si>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</si>
  <si>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</si>
  <si>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</si>
  <si>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</si>
  <si>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</si>
  <si>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</si>
  <si>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</si>
  <si>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</si>
  <si>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</si>
  <si>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</si>
  <si>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</si>
  <si>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</si>
  <si>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</si>
  <si>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</si>
  <si>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</si>
  <si>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</si>
  <si>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</si>
  <si>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</si>
  <si>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</si>
  <si>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</si>
  <si>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</si>
  <si>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</si>
  <si>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</si>
  <si>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</si>
  <si>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</si>
  <si>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</si>
  <si>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</si>
  <si>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</si>
  <si>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</si>
  <si>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</si>
  <si>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</si>
  <si>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</si>
  <si>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</si>
  <si>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</si>
  <si>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</si>
  <si>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</si>
  <si>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</si>
  <si>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</si>
  <si>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</si>
  <si>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</si>
  <si>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</si>
  <si>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</si>
  <si>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</si>
  <si>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</si>
  <si>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</si>
  <si>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</si>
  <si>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</si>
  <si>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</si>
  <si>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</si>
  <si>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</si>
  <si>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</si>
  <si>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</si>
  <si>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</si>
  <si>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</si>
  <si>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</si>
  <si>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</si>
  <si>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</si>
  <si>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</si>
  <si>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</si>
  <si>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</si>
  <si>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</si>
  <si>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</si>
  <si>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</si>
  <si>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</si>
  <si>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</si>
  <si>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</si>
  <si>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</si>
  <si>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</si>
  <si>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</si>
  <si>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</si>
  <si>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</si>
  <si>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</si>
  <si>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</si>
  <si>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</si>
  <si>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</si>
  <si>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</si>
  <si>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</si>
  <si>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</si>
  <si>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</si>
  <si>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</si>
  <si>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</si>
  <si>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</si>
  <si>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</si>
  <si>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</si>
  <si>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</si>
  <si>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</si>
  <si>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</si>
  <si>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</si>
  <si>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</si>
  <si>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</si>
  <si>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</si>
  <si>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</si>
  <si>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</si>
  <si>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</si>
  <si>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</si>
  <si>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</si>
  <si>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</si>
  <si>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</si>
  <si>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</si>
  <si>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</si>
  <si>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</si>
  <si>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</si>
  <si>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</si>
  <si>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</si>
  <si>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</si>
  <si>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</si>
  <si>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</si>
  <si>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</si>
  <si>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</si>
  <si>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</si>
  <si>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</si>
  <si>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</si>
  <si>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</si>
  <si>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</si>
  <si>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</si>
  <si>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</si>
  <si>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</si>
  <si>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</si>
  <si>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</si>
  <si>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</si>
  <si>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</si>
  <si>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</si>
  <si>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</si>
  <si>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</si>
  <si>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</si>
  <si>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</si>
  <si>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</si>
  <si>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</si>
  <si>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</si>
  <si>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</si>
  <si>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</si>
  <si>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</si>
  <si>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</si>
  <si>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</si>
  <si>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</si>
  <si>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</si>
  <si>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</si>
  <si>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</si>
  <si>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</si>
  <si>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</si>
  <si>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</si>
  <si>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</si>
  <si>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</si>
  <si>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</si>
  <si>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</si>
  <si>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</si>
  <si>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</si>
  <si>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</si>
  <si>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</si>
  <si>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</si>
  <si>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</si>
  <si>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</si>
  <si>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</si>
  <si>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</si>
  <si>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</si>
  <si>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</si>
  <si>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</si>
  <si>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</si>
  <si>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</si>
  <si>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</si>
  <si>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</si>
  <si>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</si>
  <si>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</si>
  <si>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</si>
  <si>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</si>
  <si>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</si>
  <si>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</si>
  <si>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</si>
  <si>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</si>
  <si>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</si>
  <si>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</si>
  <si>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</si>
  <si>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</si>
  <si>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</si>
  <si>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</si>
  <si>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</si>
  <si>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</si>
  <si>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</si>
  <si>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</si>
  <si>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</si>
  <si>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</si>
  <si>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</si>
  <si>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</si>
  <si>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</si>
  <si>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</si>
  <si>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</si>
  <si>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</si>
  <si>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</si>
  <si>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</si>
  <si>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</si>
  <si>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</si>
  <si>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</si>
  <si>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</si>
  <si>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</si>
  <si>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</si>
  <si>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</si>
  <si>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</si>
  <si>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</si>
  <si>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</si>
  <si>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</si>
  <si>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</si>
  <si>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</si>
  <si>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</si>
  <si>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</si>
  <si>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</si>
  <si>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</si>
  <si>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</si>
  <si>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</si>
  <si>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</si>
  <si>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</si>
  <si>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</si>
  <si>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</si>
  <si>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</si>
  <si>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</si>
  <si>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</si>
  <si>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</si>
  <si>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</si>
  <si>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</si>
  <si>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</si>
  <si>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</si>
  <si>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</si>
  <si>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</si>
  <si>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</si>
  <si>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</si>
  <si>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</si>
  <si>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</si>
  <si>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</si>
  <si>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</si>
  <si>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</si>
  <si>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</si>
  <si>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</si>
  <si>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</si>
  <si>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</si>
  <si>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</si>
  <si>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</si>
  <si>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</si>
  <si>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</si>
  <si>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</si>
  <si>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</si>
  <si>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</si>
  <si>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</si>
  <si>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</si>
  <si>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</si>
  <si>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</si>
  <si>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</si>
  <si>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</si>
  <si>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</si>
  <si>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</si>
  <si>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</si>
  <si>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</si>
  <si>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</si>
  <si>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</si>
  <si>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</si>
  <si>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</si>
  <si>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</si>
  <si>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</si>
  <si>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</si>
  <si>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</si>
  <si>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</si>
  <si>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</si>
  <si>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</si>
  <si>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</si>
  <si>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</si>
  <si>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</si>
  <si>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</si>
  <si>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</si>
  <si>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</si>
  <si>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</si>
  <si>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</si>
  <si>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</si>
  <si>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</si>
  <si>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</si>
  <si>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</si>
  <si>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</si>
  <si>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</si>
  <si>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</si>
  <si>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</si>
  <si>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</si>
  <si>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</si>
  <si>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</si>
  <si>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</si>
  <si>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</si>
  <si>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</si>
  <si>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</si>
  <si>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</si>
  <si>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</si>
  <si>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</si>
  <si>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</si>
  <si>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</si>
  <si>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</si>
  <si>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</si>
  <si>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</si>
  <si>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</si>
  <si>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</si>
  <si>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</si>
  <si>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</si>
  <si>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</si>
  <si>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</si>
  <si>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</si>
  <si>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</si>
  <si>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</si>
  <si>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</si>
  <si>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</si>
  <si>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</si>
  <si>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</si>
  <si>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</si>
  <si>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</si>
  <si>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</si>
  <si>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</si>
  <si>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</si>
  <si>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</si>
  <si>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</si>
  <si>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</si>
  <si>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</si>
  <si>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</si>
  <si>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</si>
  <si>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</si>
  <si>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</si>
  <si>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</si>
  <si>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</si>
  <si>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</si>
  <si>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</si>
  <si>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</si>
  <si>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</si>
  <si>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</si>
  <si>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</si>
  <si>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</si>
  <si>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</si>
  <si>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</si>
  <si>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</si>
  <si>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</si>
  <si>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</si>
  <si>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</si>
  <si>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</si>
  <si>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</si>
  <si>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</si>
  <si>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</si>
  <si>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</si>
  <si>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</si>
  <si>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</si>
  <si>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</si>
  <si>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</si>
  <si>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</si>
  <si>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</si>
  <si>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</si>
  <si>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</si>
  <si>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</si>
  <si>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</si>
  <si>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</si>
  <si>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</si>
  <si>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</si>
  <si>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</si>
  <si>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</si>
  <si>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</si>
  <si>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</si>
  <si>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</si>
  <si>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</si>
  <si>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</si>
  <si>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</si>
  <si>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</si>
  <si>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</si>
  <si>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</si>
  <si>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</si>
  <si>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</si>
  <si>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</si>
  <si>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</si>
  <si>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</si>
  <si>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</si>
  <si>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</si>
  <si>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</si>
  <si>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</si>
  <si>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</si>
  <si>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</si>
  <si>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</si>
  <si>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</si>
  <si>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</si>
  <si>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</si>
  <si>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</si>
  <si>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</si>
  <si>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</si>
  <si>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</si>
  <si>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</si>
  <si>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</si>
  <si>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</si>
  <si>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</si>
  <si>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</si>
  <si>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</si>
  <si>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</si>
  <si>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</si>
  <si>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</si>
  <si>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</si>
  <si>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</si>
  <si>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</si>
  <si>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</si>
  <si>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</si>
  <si>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</si>
  <si>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</si>
  <si>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</si>
  <si>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</si>
  <si>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</si>
  <si>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</si>
  <si>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</si>
  <si>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</si>
  <si>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</si>
  <si>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</si>
  <si>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</si>
  <si>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</si>
  <si>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</si>
  <si>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</si>
  <si>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</si>
  <si>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</si>
  <si>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</si>
  <si>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</si>
  <si>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</si>
  <si>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</si>
  <si>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</si>
  <si>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</si>
  <si>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</si>
  <si>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</si>
  <si>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</si>
  <si>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</si>
  <si>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</si>
  <si>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</si>
  <si>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</si>
  <si>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</si>
  <si>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</si>
  <si>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</si>
  <si>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</si>
  <si>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</si>
  <si>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</si>
  <si>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</si>
  <si>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</si>
  <si>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</si>
  <si>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</si>
  <si>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</si>
  <si>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</si>
  <si>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</si>
  <si>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</si>
  <si>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</si>
  <si>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</si>
  <si>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</si>
  <si>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</si>
  <si>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</si>
  <si>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</si>
  <si>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</si>
  <si>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</si>
  <si>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</si>
  <si>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</si>
  <si>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</si>
  <si>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</si>
  <si>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</si>
  <si>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</si>
  <si>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</si>
  <si>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</si>
  <si>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</si>
  <si>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</si>
  <si>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</si>
  <si>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</si>
  <si>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</si>
  <si>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</si>
  <si>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</si>
  <si>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</si>
  <si>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</si>
  <si>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</si>
  <si>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</si>
  <si>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</si>
  <si>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</si>
  <si>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</si>
  <si>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</si>
  <si>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</si>
  <si>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</si>
  <si>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</si>
  <si>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</si>
  <si>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</si>
  <si>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</si>
  <si>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</si>
  <si>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</si>
  <si>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</si>
  <si>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</si>
  <si>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</si>
  <si>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</si>
  <si>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</si>
  <si>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</si>
  <si>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</si>
  <si>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</si>
  <si>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</si>
  <si>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</si>
  <si>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</si>
  <si>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</si>
  <si>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</si>
  <si>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</si>
  <si>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</si>
  <si>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</si>
  <si>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</si>
  <si>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</si>
  <si>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</si>
  <si>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</si>
  <si>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</si>
  <si>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</si>
  <si>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</si>
  <si>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</si>
  <si>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</si>
  <si>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</si>
  <si>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</si>
  <si>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</si>
  <si>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</si>
  <si>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</si>
  <si>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</si>
  <si>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</si>
  <si>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</si>
  <si>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</si>
  <si>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</si>
  <si>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</si>
  <si>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</si>
  <si>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</si>
  <si>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</si>
  <si>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</si>
  <si>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</si>
  <si>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</si>
  <si>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</si>
  <si>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</si>
  <si>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</si>
  <si>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</si>
  <si>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</si>
  <si>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</si>
  <si>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</si>
  <si>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</si>
  <si>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</si>
  <si>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</si>
  <si>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</si>
  <si>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</si>
  <si>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</si>
  <si>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</si>
  <si>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</si>
  <si>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</si>
  <si>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</si>
  <si>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</si>
  <si>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</si>
  <si>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</si>
  <si>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</si>
  <si>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</si>
  <si>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</si>
  <si>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</si>
  <si>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</si>
  <si>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</si>
  <si>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</si>
  <si>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</si>
  <si>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</si>
  <si>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</si>
  <si>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</si>
  <si>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</si>
  <si>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</si>
  <si>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</si>
  <si>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</si>
  <si>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</si>
  <si>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</si>
  <si>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</si>
  <si>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</si>
  <si>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</si>
  <si>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</si>
  <si>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</si>
  <si>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</si>
  <si>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</si>
  <si>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</si>
  <si>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</si>
  <si>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</si>
  <si>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</si>
  <si>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</si>
  <si>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</si>
  <si>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</si>
  <si>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</si>
  <si>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</si>
  <si>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</si>
  <si>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</si>
  <si>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</si>
  <si>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</si>
  <si>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</si>
  <si>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</si>
  <si>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</si>
  <si>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</si>
  <si>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</si>
  <si>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</si>
  <si>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</si>
  <si>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</si>
  <si>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</si>
  <si>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</si>
  <si>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</si>
  <si>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</si>
  <si>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</si>
  <si>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</si>
  <si>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</si>
  <si>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</si>
  <si>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</si>
  <si>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</si>
  <si>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</si>
  <si>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</si>
  <si>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</si>
  <si>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</si>
  <si>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</si>
  <si>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</si>
  <si>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</si>
  <si>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</si>
  <si>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</si>
  <si>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</si>
  <si>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</si>
  <si>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</si>
  <si>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</si>
  <si>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</si>
  <si>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</si>
  <si>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</si>
  <si>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</si>
  <si>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</si>
  <si>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</si>
  <si>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</si>
  <si>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</si>
  <si>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</si>
  <si>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</si>
  <si>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</si>
  <si>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</si>
  <si>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</si>
  <si>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</si>
  <si>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</si>
  <si>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</si>
  <si>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</si>
  <si>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</si>
  <si>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</si>
  <si>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</si>
  <si>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</si>
  <si>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</si>
  <si>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</si>
  <si>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</si>
  <si>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</si>
  <si>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</si>
  <si>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</si>
  <si>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</si>
  <si>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</si>
  <si>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</si>
  <si>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</si>
  <si>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</si>
  <si>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</si>
  <si>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</si>
  <si>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</si>
  <si>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</si>
  <si>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</si>
  <si>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</si>
  <si>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</si>
  <si>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</si>
  <si>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</si>
  <si>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</si>
  <si>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</si>
  <si>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</si>
  <si>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</si>
  <si>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</si>
  <si>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</si>
  <si>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</si>
  <si>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</si>
  <si>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</si>
  <si>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</si>
  <si>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</si>
  <si>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</si>
  <si>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</si>
  <si>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</si>
  <si>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</si>
  <si>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</si>
  <si>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</si>
  <si>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</si>
  <si>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</si>
  <si>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</si>
  <si>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</si>
  <si>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</si>
  <si>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</si>
  <si>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</si>
  <si>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</si>
  <si>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</si>
  <si>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</si>
  <si>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</si>
  <si>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</si>
  <si>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</si>
  <si>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</si>
  <si>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</si>
  <si>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</si>
  <si>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</si>
  <si>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</si>
  <si>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</si>
  <si>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</si>
  <si>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</si>
  <si>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</si>
  <si>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</si>
  <si>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</si>
  <si>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</si>
  <si>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</si>
  <si>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</si>
  <si>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</si>
  <si>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</si>
  <si>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</si>
  <si>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</si>
  <si>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</si>
  <si>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</si>
  <si>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</si>
  <si>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</si>
  <si>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</si>
  <si>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</si>
  <si>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</si>
  <si>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</si>
  <si>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</si>
  <si>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</si>
  <si>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</si>
  <si>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</si>
  <si>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</si>
  <si>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</si>
  <si>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</si>
  <si>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</si>
  <si>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</si>
  <si>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</si>
  <si>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</si>
  <si>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</si>
  <si>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</si>
  <si>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</si>
  <si>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</si>
  <si>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</si>
  <si>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</si>
  <si>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</si>
  <si>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</si>
  <si>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</si>
  <si>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</si>
  <si>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</si>
  <si>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</si>
  <si>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</si>
  <si>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</si>
  <si>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</si>
  <si>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</si>
  <si>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</si>
  <si>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</si>
  <si>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</si>
  <si>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</si>
  <si>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</si>
  <si>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</si>
  <si>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</si>
  <si>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</si>
  <si>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</si>
  <si>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</si>
  <si>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</si>
  <si>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</si>
  <si>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</si>
  <si>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</si>
  <si>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</si>
  <si>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</si>
  <si>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</si>
  <si>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</si>
  <si>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</si>
  <si>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</si>
  <si>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</si>
  <si>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</si>
  <si>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</si>
  <si>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</si>
  <si>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</si>
  <si>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</si>
  <si>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</si>
  <si>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</si>
  <si>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</si>
  <si>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</si>
  <si>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</si>
  <si>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</si>
  <si>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</si>
  <si>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</si>
  <si>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</si>
  <si>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</si>
  <si>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</si>
  <si>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</si>
  <si>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</si>
  <si>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</si>
  <si>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</si>
  <si>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</si>
  <si>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</si>
  <si>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</si>
  <si>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</si>
  <si>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</si>
  <si>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</si>
  <si>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</si>
  <si>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</si>
  <si>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</si>
  <si>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</si>
  <si>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</si>
  <si>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</si>
  <si>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</si>
  <si>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</si>
  <si>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</si>
  <si>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</si>
  <si>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</si>
  <si>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</si>
  <si>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</si>
  <si>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</si>
  <si>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</si>
  <si>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</si>
  <si>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</si>
  <si>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</si>
  <si>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</si>
  <si>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</si>
  <si>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</si>
  <si>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</si>
  <si>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</si>
  <si>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</si>
  <si>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</si>
  <si>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</si>
  <si>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</si>
  <si>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</si>
  <si>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</si>
  <si>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</si>
  <si>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</si>
  <si>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</si>
  <si>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</si>
  <si>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</si>
  <si>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</si>
  <si>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</si>
  <si>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</si>
  <si>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</si>
  <si>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</si>
  <si>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</si>
  <si>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</si>
  <si>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</si>
  <si>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</si>
  <si>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</si>
  <si>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</si>
  <si>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</si>
  <si>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</si>
  <si>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</si>
  <si>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</si>
  <si>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</si>
  <si>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</si>
  <si>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</si>
  <si>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</si>
  <si>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</si>
  <si>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</si>
  <si>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</si>
  <si>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</si>
  <si>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</si>
  <si>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</si>
  <si>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</si>
  <si>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</si>
  <si>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</si>
  <si>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</si>
  <si>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</si>
  <si>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</si>
  <si>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</si>
  <si>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</si>
  <si>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</si>
  <si>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</si>
  <si>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</si>
  <si>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</si>
  <si>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</si>
  <si>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</si>
  <si>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</si>
  <si>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</si>
  <si>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</si>
  <si>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</si>
  <si>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</si>
  <si>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</si>
  <si>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</si>
  <si>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</si>
  <si>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</si>
  <si>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</si>
  <si>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</si>
  <si>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</si>
  <si>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</si>
  <si>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</si>
  <si>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</si>
  <si>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</si>
  <si>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</si>
  <si>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</si>
  <si>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</si>
  <si>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</si>
  <si>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</si>
  <si>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</si>
  <si>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</si>
  <si>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</si>
  <si>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</si>
  <si>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</si>
  <si>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</si>
  <si>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</si>
  <si>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</si>
  <si>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</si>
  <si>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</si>
  <si>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</si>
  <si>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</si>
  <si>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</si>
  <si>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</si>
  <si>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</si>
  <si>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</si>
  <si>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</si>
  <si>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</si>
  <si>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</si>
  <si>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</si>
  <si>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</si>
  <si>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</si>
  <si>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</si>
  <si>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</si>
  <si>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</si>
  <si>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</si>
  <si>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</si>
  <si>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</si>
  <si>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</si>
  <si>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</si>
  <si>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</si>
  <si>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</si>
  <si>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</si>
  <si>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</si>
  <si>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</si>
  <si>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</si>
  <si>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</si>
  <si>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</si>
  <si>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</si>
  <si>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</si>
  <si>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</si>
  <si>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</si>
  <si>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</si>
  <si>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</si>
  <si>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</si>
  <si>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</si>
  <si>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</si>
  <si>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</si>
  <si>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</si>
  <si>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</si>
  <si>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</si>
  <si>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</si>
  <si>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</si>
  <si>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</si>
  <si>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</si>
  <si>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</si>
  <si>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</si>
  <si>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</si>
  <si>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</si>
  <si>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</si>
  <si>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</si>
  <si>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</si>
  <si>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</si>
  <si>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</si>
  <si>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</si>
  <si>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</si>
  <si>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</si>
  <si>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</si>
  <si>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</si>
  <si>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</si>
  <si>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</si>
  <si>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</si>
  <si>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</si>
  <si>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</si>
  <si>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</si>
  <si>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</si>
  <si>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</si>
  <si>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</si>
  <si>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</si>
  <si>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</si>
  <si>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</si>
  <si>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</si>
  <si>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</si>
  <si>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</si>
  <si>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</si>
  <si>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</si>
  <si>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</si>
  <si>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</si>
  <si>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</si>
  <si>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</si>
  <si>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</si>
  <si>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</si>
  <si>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</si>
  <si>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</si>
  <si>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</si>
  <si>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</si>
  <si>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</si>
  <si>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</si>
  <si>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</si>
  <si>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</si>
  <si>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</si>
  <si>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</si>
  <si>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</si>
  <si>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</si>
  <si>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</si>
  <si>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</si>
  <si>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</si>
  <si>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</si>
  <si>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</si>
  <si>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</si>
  <si>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</si>
  <si>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</si>
  <si>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</si>
  <si>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</si>
  <si>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</si>
  <si>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</si>
  <si>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</si>
  <si>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</si>
  <si>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</si>
  <si>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</si>
  <si>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</si>
  <si>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</si>
  <si>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</si>
  <si>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</si>
  <si>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</si>
  <si>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</si>
  <si>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</si>
  <si>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</si>
  <si>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</si>
  <si>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</si>
  <si>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</si>
  <si>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</si>
  <si>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</si>
  <si>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</si>
  <si>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</si>
  <si>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</si>
  <si>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</si>
  <si>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</si>
  <si>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</si>
  <si>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</si>
  <si>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</si>
  <si>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</si>
  <si>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</si>
  <si>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</si>
  <si>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</si>
  <si>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</si>
  <si>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</si>
  <si>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</si>
  <si>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</si>
  <si>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</si>
  <si>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</si>
  <si>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</si>
  <si>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</si>
  <si>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</si>
  <si>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</si>
  <si>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</si>
  <si>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</si>
  <si>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</si>
  <si>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</si>
  <si>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</si>
  <si>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</si>
  <si>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</si>
  <si>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</si>
  <si>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</si>
  <si>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</si>
  <si>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</si>
  <si>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</si>
  <si>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</si>
  <si>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</si>
  <si>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</si>
  <si>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</si>
  <si>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</si>
  <si>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</si>
  <si>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</si>
  <si>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</si>
  <si>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</si>
  <si>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</si>
  <si>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</si>
  <si>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</si>
  <si>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</si>
  <si>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</si>
  <si>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</si>
  <si>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</si>
  <si>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</si>
  <si>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</si>
  <si>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</si>
  <si>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</si>
  <si>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</si>
  <si>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</si>
  <si>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</si>
  <si>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</si>
  <si>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</si>
  <si>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</si>
  <si>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</si>
  <si>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</si>
  <si>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</si>
  <si>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</si>
  <si>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</si>
  <si>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</si>
  <si>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</si>
  <si>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</si>
  <si>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</si>
  <si>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</si>
  <si>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</si>
  <si>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</si>
  <si>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</si>
  <si>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</si>
  <si>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</si>
  <si>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</si>
  <si>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</si>
  <si>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</si>
  <si>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</si>
  <si>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</si>
  <si>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</si>
  <si>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</si>
  <si>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</si>
  <si>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</si>
  <si>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</si>
  <si>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</si>
  <si>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</si>
  <si>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</si>
  <si>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</si>
  <si>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</si>
  <si>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</si>
  <si>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</si>
  <si>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</si>
  <si>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</si>
  <si>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</si>
  <si>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</si>
  <si>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</si>
  <si>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</si>
  <si>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</si>
  <si>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</si>
  <si>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</si>
  <si>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</si>
  <si>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</si>
  <si>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</si>
  <si>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</si>
  <si>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</si>
  <si>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</si>
  <si>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</si>
  <si>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</si>
  <si>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</si>
  <si>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</si>
  <si>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</si>
  <si>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</si>
  <si>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</si>
  <si>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</si>
  <si>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</si>
  <si>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</si>
  <si>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</si>
  <si>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</si>
  <si>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</si>
  <si>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</si>
  <si>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</si>
  <si>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</si>
  <si>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</si>
  <si>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</si>
  <si>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</si>
  <si>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</si>
  <si>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</si>
  <si>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</si>
  <si>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</si>
  <si>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</si>
  <si>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</si>
  <si>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</si>
  <si>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</si>
  <si>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</si>
  <si>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</si>
  <si>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</si>
  <si>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</si>
  <si>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</si>
  <si>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</si>
  <si>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</si>
  <si>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</si>
  <si>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</si>
  <si>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</si>
  <si>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</si>
  <si>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</si>
  <si>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</si>
  <si>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</si>
  <si>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</si>
  <si>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</si>
  <si>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</si>
  <si>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</si>
  <si>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</si>
  <si>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</si>
  <si>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</si>
  <si>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</si>
  <si>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</si>
  <si>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</si>
  <si>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</si>
  <si>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</si>
  <si>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</si>
  <si>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</si>
  <si>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</si>
  <si>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</si>
  <si>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</si>
  <si>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</si>
  <si>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</si>
  <si>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</si>
  <si>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</si>
  <si>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</si>
  <si>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</si>
  <si>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</si>
  <si>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</si>
  <si>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</si>
  <si>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</si>
  <si>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</si>
  <si>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</si>
  <si>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</si>
  <si>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</si>
  <si>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</si>
  <si>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</si>
  <si>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</si>
  <si>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</si>
  <si>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</si>
  <si>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</si>
  <si>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</si>
  <si>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</si>
  <si>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</si>
  <si>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</si>
  <si>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</si>
  <si>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</si>
  <si>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</si>
  <si>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</si>
  <si>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</si>
  <si>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</si>
  <si>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</si>
  <si>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</si>
  <si>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</si>
  <si>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</si>
  <si>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</si>
  <si>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</si>
  <si>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</si>
  <si>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</si>
  <si>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</si>
  <si>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</si>
  <si>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</si>
  <si>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</si>
  <si>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</si>
  <si>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</si>
  <si>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</si>
  <si>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</si>
  <si>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</si>
  <si>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</si>
  <si>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</si>
  <si>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</si>
  <si>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</si>
  <si>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</si>
  <si>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</si>
  <si>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</si>
  <si>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</si>
  <si>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</si>
  <si>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</si>
  <si>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</si>
  <si>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</si>
  <si>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</si>
  <si>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</si>
  <si>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</si>
  <si>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</si>
  <si>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</si>
  <si>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</si>
  <si>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</si>
  <si>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</si>
  <si>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</si>
  <si>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</si>
  <si>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</si>
  <si>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</si>
  <si>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</si>
  <si>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</si>
  <si>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</si>
  <si>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</si>
  <si>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</si>
  <si>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</si>
  <si>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</si>
  <si>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</si>
  <si>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</si>
  <si>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</si>
  <si>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</si>
  <si>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</si>
  <si>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</si>
  <si>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</si>
  <si>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</si>
  <si>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</si>
  <si>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</si>
  <si>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</si>
  <si>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</si>
  <si>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</si>
  <si>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</si>
  <si>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</si>
  <si>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</si>
  <si>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</si>
  <si>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</si>
  <si>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</si>
  <si>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</si>
  <si>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</si>
  <si>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</si>
  <si>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</si>
  <si>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</si>
  <si>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</si>
  <si>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</si>
  <si>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</si>
  <si>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</si>
  <si>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</si>
  <si>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</si>
  <si>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</si>
  <si>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</si>
  <si>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</si>
  <si>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</si>
  <si>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</si>
  <si>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</si>
  <si>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</si>
  <si>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</si>
  <si>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</si>
  <si>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</si>
  <si>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</si>
  <si>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</si>
  <si>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</si>
  <si>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</si>
  <si>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</si>
  <si>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</si>
  <si>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</si>
  <si>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</si>
  <si>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</si>
  <si>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</si>
  <si>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</si>
  <si>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</si>
  <si>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</si>
  <si>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</si>
  <si>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</si>
  <si>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</si>
  <si>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</si>
  <si>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</si>
  <si>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</si>
  <si>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</si>
  <si>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</si>
  <si>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</si>
  <si>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</si>
  <si>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</si>
  <si>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</si>
  <si>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</si>
  <si>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</si>
  <si>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</si>
  <si>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</si>
  <si>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</si>
  <si>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</si>
  <si>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</si>
  <si>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</si>
  <si>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</si>
  <si>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</si>
  <si>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</si>
  <si>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</si>
  <si>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</si>
  <si>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</si>
  <si>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</si>
  <si>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</si>
  <si>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</si>
  <si>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</si>
  <si>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</si>
  <si>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</si>
  <si>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</si>
  <si>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</si>
  <si>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</si>
  <si>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</si>
  <si>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</si>
  <si>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</si>
  <si>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</si>
  <si>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</si>
  <si>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</si>
  <si>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</si>
  <si>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</si>
  <si>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</si>
  <si>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</si>
  <si>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</si>
  <si>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</si>
  <si>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</si>
  <si>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</si>
  <si>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</si>
  <si>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</si>
  <si>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</si>
  <si>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</si>
  <si>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</si>
  <si>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</si>
  <si>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</si>
  <si>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</si>
  <si>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</si>
  <si>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</si>
  <si>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</si>
  <si>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</si>
  <si>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</si>
  <si>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</si>
  <si>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</si>
  <si>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</si>
  <si>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</si>
  <si>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</si>
  <si>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</si>
  <si>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</si>
  <si>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</si>
  <si>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</si>
  <si>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</si>
  <si>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</si>
  <si>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</si>
  <si>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</si>
  <si>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</si>
  <si>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</si>
  <si>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</si>
  <si>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</si>
  <si>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</si>
  <si>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</si>
  <si>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</si>
  <si>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</si>
  <si>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</si>
  <si>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</si>
  <si>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</si>
  <si>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</si>
  <si>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</si>
  <si>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</si>
  <si>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</si>
  <si>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</si>
  <si>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</si>
  <si>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</si>
  <si>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</si>
  <si>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</si>
  <si>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</si>
  <si>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</si>
  <si>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</si>
  <si>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</si>
  <si>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</si>
  <si>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</si>
  <si>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</si>
  <si>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</si>
  <si>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</si>
  <si>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</si>
  <si>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</si>
  <si>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</si>
  <si>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</si>
  <si>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</si>
  <si>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</si>
  <si>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</si>
  <si>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</si>
  <si>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</si>
  <si>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</si>
  <si>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</si>
  <si>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</si>
  <si>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</si>
  <si>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</si>
  <si>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</si>
  <si>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</si>
  <si>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</si>
  <si>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</si>
  <si>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</si>
  <si>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</si>
  <si>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</si>
  <si>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</si>
  <si>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</si>
  <si>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</si>
  <si>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</si>
  <si>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</si>
  <si>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</si>
  <si>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</si>
  <si>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</si>
  <si>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</si>
  <si>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</si>
  <si>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</si>
  <si>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</si>
  <si>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</si>
  <si>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</si>
  <si>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</si>
  <si>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</si>
  <si>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</si>
  <si>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</si>
  <si>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</si>
  <si>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</si>
  <si>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</si>
  <si>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</si>
  <si>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</si>
  <si>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</si>
  <si>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</si>
  <si>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</si>
  <si>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</si>
  <si>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</si>
  <si>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</si>
  <si>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</si>
  <si>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</si>
  <si>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</si>
  <si>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</si>
  <si>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</si>
  <si>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</si>
  <si>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</si>
  <si>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</si>
  <si>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</si>
  <si>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</si>
  <si>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</si>
  <si>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</si>
  <si>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</si>
  <si>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</si>
  <si>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</si>
  <si>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</si>
  <si>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</si>
  <si>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</si>
  <si>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</si>
  <si>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</si>
  <si>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</si>
  <si>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</si>
  <si>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</si>
  <si>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</si>
  <si>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</si>
  <si>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</si>
  <si>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</si>
  <si>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</si>
  <si>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</si>
  <si>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</si>
  <si>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</si>
  <si>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</si>
  <si>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</si>
  <si>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</si>
  <si>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</si>
  <si>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</si>
  <si>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</si>
  <si>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</si>
  <si>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</si>
  <si>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</si>
  <si>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</si>
  <si>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</si>
  <si>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</si>
  <si>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</si>
  <si>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</si>
  <si>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</si>
  <si>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</si>
  <si>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</si>
  <si>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</si>
  <si>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</si>
  <si>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</si>
  <si>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</si>
  <si>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</si>
  <si>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</si>
  <si>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</si>
  <si>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</si>
  <si>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</si>
  <si>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</si>
  <si>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</si>
  <si>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</si>
  <si>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</si>
  <si>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</si>
  <si>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</si>
  <si>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</si>
  <si>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</si>
  <si>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</si>
  <si>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</si>
  <si>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</si>
  <si>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</si>
  <si>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</si>
  <si>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</si>
  <si>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</si>
  <si>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</si>
  <si>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</si>
  <si>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</si>
  <si>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</si>
  <si>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</si>
  <si>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</si>
  <si>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</si>
  <si>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</si>
  <si>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</si>
  <si>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</si>
  <si>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</si>
  <si>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</si>
  <si>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</si>
  <si>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</si>
  <si>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</si>
  <si>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</si>
  <si>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</si>
  <si>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</si>
  <si>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</si>
  <si>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</si>
  <si>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</si>
  <si>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</si>
  <si>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</si>
  <si>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</si>
  <si>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</si>
  <si>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</si>
  <si>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</si>
  <si>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</si>
  <si>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</si>
  <si>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</si>
  <si>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</si>
  <si>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</si>
  <si>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</si>
  <si>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</si>
  <si>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</si>
  <si>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</si>
  <si>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</si>
  <si>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</si>
  <si>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</si>
  <si>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</si>
  <si>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</si>
  <si>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</si>
  <si>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</si>
  <si>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</si>
  <si>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</si>
  <si>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</si>
  <si>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</si>
  <si>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</si>
  <si>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</si>
  <si>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</si>
  <si>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</si>
  <si>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</si>
  <si>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</si>
  <si>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</si>
  <si>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</si>
  <si>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</si>
  <si>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</si>
  <si>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</si>
  <si>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</si>
  <si>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</si>
  <si>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</si>
  <si>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</si>
  <si>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</si>
  <si>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</si>
  <si>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</si>
  <si>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</si>
  <si>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</si>
  <si>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</si>
  <si>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</si>
  <si>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</si>
  <si>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</si>
  <si>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</si>
  <si>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</si>
  <si>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</si>
  <si>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</si>
  <si>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</si>
  <si>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</si>
  <si>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</si>
  <si>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</si>
  <si>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</si>
  <si>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</si>
  <si>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</si>
  <si>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</si>
  <si>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</si>
  <si>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</si>
  <si>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</si>
  <si>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</si>
  <si>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</si>
  <si>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</si>
  <si>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</si>
  <si>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</si>
  <si>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</si>
  <si>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</si>
  <si>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</si>
  <si>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</si>
  <si>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</si>
  <si>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</si>
  <si>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</si>
  <si>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</si>
  <si>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</si>
  <si>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</si>
  <si>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</si>
  <si>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</si>
  <si>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</si>
  <si>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</si>
  <si>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</si>
  <si>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</si>
  <si>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</si>
  <si>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</si>
  <si>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</si>
  <si>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</si>
  <si>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</si>
  <si>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</si>
  <si>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</si>
  <si>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</si>
  <si>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</si>
  <si>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</si>
  <si>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</si>
  <si>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</si>
  <si>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</si>
  <si>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</si>
  <si>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</si>
  <si>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</si>
  <si>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</si>
  <si>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</si>
  <si>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</si>
  <si>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</si>
  <si>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</si>
  <si>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</si>
  <si>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</si>
  <si>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</si>
  <si>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</si>
  <si>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</si>
  <si>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</si>
  <si>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</si>
  <si>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</si>
  <si>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</si>
  <si>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</si>
  <si>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</si>
  <si>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</si>
  <si>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</si>
  <si>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</si>
  <si>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</si>
  <si>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</si>
  <si>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</si>
  <si>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</si>
  <si>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</si>
  <si>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</si>
  <si>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</si>
  <si>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</si>
  <si>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</si>
  <si>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</si>
  <si>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</si>
  <si>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</si>
  <si>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</si>
  <si>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</si>
  <si>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</si>
  <si>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</si>
  <si>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</si>
  <si>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</si>
  <si>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</si>
  <si>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</si>
  <si>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</si>
  <si>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</si>
  <si>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</si>
  <si>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</si>
  <si>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</si>
  <si>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</si>
  <si>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</si>
  <si>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</si>
  <si>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</si>
  <si>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</si>
  <si>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</si>
  <si>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</si>
  <si>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</si>
  <si>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</si>
  <si>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</si>
  <si>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</si>
  <si>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</si>
  <si>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</si>
  <si>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</si>
  <si>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</si>
  <si>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</si>
  <si>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</si>
  <si>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</si>
  <si>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</si>
  <si>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</si>
  <si>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</si>
  <si>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</si>
  <si>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</si>
  <si>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</si>
  <si>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</si>
  <si>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</si>
  <si>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</si>
  <si>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</si>
  <si>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</si>
  <si>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</si>
  <si>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</si>
  <si>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</si>
  <si>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</si>
  <si>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</si>
  <si>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</si>
  <si>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</si>
  <si>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</si>
  <si>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</si>
  <si>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</si>
  <si>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</si>
  <si>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</si>
  <si>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</si>
  <si>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</si>
  <si>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</si>
  <si>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</si>
  <si>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</si>
  <si>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</si>
  <si>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</si>
  <si>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</si>
  <si>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</si>
  <si>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</si>
  <si>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</si>
  <si>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</si>
  <si>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</si>
  <si>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</si>
  <si>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</si>
  <si>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</si>
  <si>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</si>
  <si>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</si>
  <si>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</si>
  <si>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</si>
  <si>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</si>
  <si>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</si>
  <si>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</si>
  <si>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</si>
  <si>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</si>
  <si>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</si>
  <si>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</si>
  <si>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</si>
  <si>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</si>
  <si>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</si>
  <si>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</si>
  <si>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</si>
  <si>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</si>
  <si>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</si>
  <si>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</si>
  <si>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</si>
  <si>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</si>
  <si>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</si>
  <si>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</si>
  <si>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</si>
  <si>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</si>
  <si>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</si>
  <si>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</si>
  <si>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</si>
  <si>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</si>
  <si>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</si>
  <si>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</si>
  <si>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</si>
  <si>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</si>
  <si>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</si>
  <si>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</si>
  <si>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</si>
  <si>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</si>
  <si>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</si>
  <si>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</si>
  <si>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</si>
  <si>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</si>
  <si>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</si>
  <si>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</si>
  <si>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</si>
  <si>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</si>
  <si>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</si>
  <si>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</si>
  <si>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</si>
  <si>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</si>
  <si>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</si>
  <si>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</si>
  <si>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</si>
  <si>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</si>
  <si>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</si>
  <si>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</si>
  <si>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</si>
  <si>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</si>
  <si>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</si>
  <si>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</si>
  <si>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</si>
  <si>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</si>
  <si>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</si>
  <si>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</si>
  <si>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</si>
  <si>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</si>
  <si>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</si>
  <si>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</si>
  <si>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</si>
  <si>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</si>
  <si>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</si>
  <si>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</si>
  <si>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</si>
  <si>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</si>
  <si>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</si>
  <si>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</si>
  <si>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</si>
  <si>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</si>
  <si>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</si>
  <si>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</si>
  <si>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</si>
  <si>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</si>
  <si>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</si>
  <si>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</si>
  <si>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</si>
  <si>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</si>
  <si>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</si>
  <si>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</si>
  <si>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</si>
  <si>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</si>
  <si>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</si>
  <si>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</si>
  <si>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</si>
  <si>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</si>
  <si>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</si>
  <si>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</si>
  <si>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</si>
  <si>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</si>
  <si>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</si>
  <si>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</si>
  <si>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</si>
  <si>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</si>
  <si>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</si>
  <si>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</si>
  <si>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</si>
  <si>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</si>
  <si>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</si>
  <si>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</si>
  <si>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</si>
  <si>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</si>
  <si>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</si>
  <si>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</si>
  <si>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</si>
  <si>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</si>
  <si>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</si>
  <si>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</si>
  <si>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</si>
  <si>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</si>
  <si>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</si>
  <si>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</si>
  <si>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</si>
  <si>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</si>
  <si>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</si>
  <si>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</si>
  <si>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</si>
  <si>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</si>
  <si>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</si>
  <si>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</si>
  <si>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</si>
  <si>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</si>
  <si>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</si>
  <si>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</si>
  <si>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</si>
  <si>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</si>
  <si>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</si>
  <si>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</si>
  <si>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</si>
  <si>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</si>
  <si>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</si>
  <si>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</si>
  <si>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</si>
  <si>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</si>
  <si>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</si>
  <si>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</si>
  <si>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</si>
  <si>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</si>
  <si>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</si>
  <si>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</si>
  <si>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</si>
  <si>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</si>
  <si>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</si>
  <si>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</si>
  <si>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</si>
  <si>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</si>
  <si>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</si>
  <si>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</si>
  <si>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</si>
  <si>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</si>
  <si>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</si>
  <si>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</si>
  <si>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</si>
  <si>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</si>
  <si>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</si>
  <si>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</si>
  <si>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</si>
  <si>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</si>
  <si>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</si>
  <si>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</si>
  <si>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</si>
  <si>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</si>
  <si>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</si>
  <si>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</si>
  <si>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</si>
  <si>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</si>
  <si>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</si>
  <si>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</si>
  <si>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</si>
  <si>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</si>
  <si>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</si>
  <si>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</si>
  <si>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</si>
  <si>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</si>
  <si>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</si>
  <si>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</si>
  <si>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</si>
  <si>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</si>
  <si>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</si>
  <si>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</si>
  <si>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</si>
  <si>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</si>
  <si>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</si>
  <si>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</si>
  <si>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</si>
  <si>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</si>
  <si>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</si>
  <si>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</si>
  <si>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</si>
  <si>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</si>
  <si>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</si>
  <si>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</si>
  <si>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</si>
  <si>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</si>
  <si>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</si>
  <si>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</si>
  <si>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</si>
  <si>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</si>
  <si>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</si>
  <si>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</si>
  <si>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</si>
  <si>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</si>
  <si>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</si>
  <si>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</si>
  <si>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</si>
  <si>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</si>
  <si>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</si>
  <si>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</si>
  <si>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</si>
  <si>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</si>
  <si>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</si>
  <si>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</si>
  <si>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</si>
  <si>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</si>
  <si>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</si>
  <si>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</si>
  <si>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</si>
  <si>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</si>
  <si>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</si>
  <si>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</si>
  <si>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</si>
  <si>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</si>
  <si>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</si>
  <si>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</si>
  <si>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</si>
  <si>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</si>
  <si>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</si>
  <si>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</si>
  <si>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</si>
  <si>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</si>
  <si>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</si>
  <si>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</si>
  <si>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</si>
  <si>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</si>
  <si>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</si>
  <si>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</si>
  <si>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</si>
  <si>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</si>
  <si>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</si>
  <si>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</si>
  <si>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</si>
  <si>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</si>
  <si>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</si>
  <si>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</si>
  <si>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</si>
  <si>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</si>
  <si>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</si>
  <si>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</si>
  <si>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</si>
  <si>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</si>
  <si>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</si>
  <si>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</si>
  <si>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</si>
  <si>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</si>
  <si>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</si>
  <si>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</si>
  <si>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</si>
  <si>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</si>
  <si>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</si>
  <si>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</si>
  <si>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</si>
  <si>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</si>
  <si>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</si>
  <si>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</si>
  <si>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</si>
  <si>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</si>
  <si>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</si>
  <si>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</si>
  <si>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</si>
  <si>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</si>
  <si>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</si>
  <si>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</si>
  <si>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</si>
  <si>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</si>
  <si>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</si>
  <si>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</si>
  <si>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</si>
  <si>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</si>
  <si>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</si>
  <si>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</si>
  <si>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</si>
  <si>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</si>
  <si>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</si>
  <si>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</si>
  <si>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</si>
  <si>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</si>
  <si>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</si>
  <si>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</si>
  <si>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</si>
  <si>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</si>
  <si>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</si>
  <si>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</si>
  <si>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</si>
  <si>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</si>
  <si>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</si>
  <si>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</si>
  <si>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</si>
  <si>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</si>
  <si>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</si>
  <si>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</si>
  <si>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</si>
  <si>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</si>
  <si>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</si>
  <si>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</si>
  <si>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</si>
  <si>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</si>
  <si>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</si>
  <si>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</si>
  <si>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</si>
  <si>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</si>
  <si>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</si>
  <si>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</si>
  <si>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</si>
  <si>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</si>
  <si>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</si>
  <si>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</si>
  <si>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</si>
  <si>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</si>
  <si>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</si>
  <si>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</si>
  <si>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</si>
  <si>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</si>
  <si>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</si>
  <si>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</si>
  <si>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</si>
  <si>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</si>
  <si>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</si>
  <si>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</si>
  <si>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</si>
  <si>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</si>
  <si>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</si>
  <si>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</si>
  <si>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</si>
  <si>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</si>
  <si>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</si>
  <si>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</si>
  <si>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</si>
  <si>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</si>
  <si>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</si>
  <si>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</si>
  <si>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</si>
  <si>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</si>
  <si>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</si>
  <si>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</si>
  <si>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</si>
  <si>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</si>
  <si>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</si>
  <si>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</si>
  <si>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</si>
  <si>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</si>
  <si>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</si>
  <si>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</si>
  <si>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</si>
  <si>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</si>
  <si>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</si>
  <si>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</si>
  <si>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</si>
  <si>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</si>
  <si>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</si>
  <si>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</si>
  <si>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</si>
  <si>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</si>
  <si>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</si>
  <si>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</si>
  <si>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</si>
  <si>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</si>
  <si>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</si>
  <si>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</si>
  <si>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</si>
  <si>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</si>
  <si>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</si>
  <si>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</si>
  <si>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</si>
  <si>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</si>
  <si>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</si>
  <si>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</si>
  <si>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</si>
  <si>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</si>
  <si>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</si>
  <si>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</si>
  <si>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</si>
  <si>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</si>
  <si>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</si>
  <si>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</si>
  <si>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</si>
  <si>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</si>
  <si>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</si>
  <si>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</si>
  <si>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</si>
  <si>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</si>
  <si>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</si>
  <si>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</si>
  <si>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</si>
  <si>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</si>
  <si>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</si>
  <si>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</si>
  <si>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</si>
  <si>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</si>
  <si>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</si>
  <si>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</si>
  <si>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</si>
  <si>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</si>
  <si>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</si>
  <si>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</si>
  <si>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</si>
  <si>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</si>
  <si>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</si>
  <si>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</si>
  <si>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</si>
  <si>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</si>
  <si>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</si>
  <si>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</si>
  <si>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</si>
  <si>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</si>
  <si>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</si>
  <si>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</si>
  <si>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</si>
  <si>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</si>
  <si>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</si>
  <si>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</si>
  <si>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</si>
  <si>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</si>
  <si>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</si>
  <si>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</si>
  <si>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</si>
  <si>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</si>
  <si>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</si>
  <si>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</si>
  <si>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</si>
  <si>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</si>
  <si>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</si>
  <si>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</si>
  <si>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</si>
  <si>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</si>
  <si>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</si>
  <si>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</si>
  <si>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</si>
  <si>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</si>
  <si>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</si>
  <si>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</si>
  <si>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</si>
  <si>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</si>
  <si>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</si>
  <si>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</si>
  <si>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</si>
  <si>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</si>
  <si>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</si>
  <si>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</si>
  <si>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</si>
  <si>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</si>
  <si>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</si>
  <si>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</si>
  <si>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</si>
  <si>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</si>
  <si>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</si>
  <si>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</si>
  <si>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</si>
  <si>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</si>
  <si>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</si>
  <si>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</si>
  <si>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</si>
  <si>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</si>
  <si>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</si>
  <si>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</si>
  <si>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</si>
  <si>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</si>
  <si>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</si>
  <si>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</si>
  <si>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</si>
  <si>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</si>
  <si>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</si>
  <si>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</si>
  <si>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</si>
  <si>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</si>
  <si>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</si>
  <si>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</si>
  <si>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</si>
  <si>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</si>
  <si>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</si>
  <si>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</si>
  <si>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</si>
  <si>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</si>
  <si>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</si>
  <si>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</si>
  <si>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</si>
  <si>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</si>
  <si>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</si>
  <si>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</si>
  <si>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</si>
  <si>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</si>
  <si>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</si>
  <si>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</si>
  <si>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</si>
  <si>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</si>
  <si>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</si>
  <si>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</si>
  <si>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</si>
  <si>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</si>
  <si>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</si>
  <si>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</si>
  <si>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</si>
  <si>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</si>
  <si>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</si>
  <si>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</si>
  <si>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</si>
  <si>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</si>
  <si>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</si>
  <si>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</si>
  <si>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</si>
  <si>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</si>
  <si>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</si>
  <si>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</si>
  <si>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</si>
  <si>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</si>
  <si>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</si>
  <si>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</si>
  <si>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</si>
  <si>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</si>
  <si>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</si>
  <si>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</si>
  <si>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</si>
  <si>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</si>
  <si>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</si>
  <si>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</si>
  <si>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</si>
  <si>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</si>
  <si>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</si>
  <si>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</si>
  <si>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</si>
  <si>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</si>
  <si>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</si>
  <si>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</si>
  <si>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</si>
  <si>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</si>
  <si>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</si>
  <si>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</si>
  <si>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</si>
  <si>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</si>
  <si>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</si>
  <si>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</si>
  <si>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</si>
  <si>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</si>
  <si>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</si>
  <si>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</si>
  <si>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</si>
  <si>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</si>
  <si>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</si>
  <si>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</si>
  <si>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</si>
  <si>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</si>
  <si>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</si>
  <si>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</si>
  <si>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</si>
  <si>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</si>
  <si>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</si>
  <si>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</si>
  <si>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</si>
  <si>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</si>
  <si>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</si>
  <si>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</si>
  <si>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</si>
  <si>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</si>
  <si>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</si>
  <si>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</si>
  <si>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</si>
  <si>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</si>
  <si>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</si>
  <si>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</si>
  <si>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</si>
  <si>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</si>
  <si>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</si>
  <si>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</si>
  <si>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</si>
  <si>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</si>
  <si>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</si>
  <si>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</si>
  <si>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</si>
  <si>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</si>
  <si>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</si>
  <si>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</si>
  <si>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</si>
  <si>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</si>
  <si>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</si>
  <si>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</si>
  <si>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</si>
  <si>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</si>
  <si>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</si>
  <si>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</si>
  <si>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</si>
  <si>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</si>
  <si>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</si>
  <si>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</si>
  <si>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</si>
  <si>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</si>
  <si>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</si>
  <si>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</si>
  <si>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</si>
  <si>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</si>
  <si>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</si>
  <si>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</si>
  <si>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</si>
  <si>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</si>
  <si>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</si>
  <si>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</si>
  <si>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</si>
  <si>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</si>
  <si>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</si>
  <si>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</si>
  <si>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</si>
  <si>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</si>
  <si>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</si>
  <si>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</si>
  <si>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</si>
  <si>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</si>
  <si>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</si>
  <si>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</si>
  <si>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</si>
  <si>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</si>
  <si>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</si>
  <si>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</si>
  <si>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</si>
  <si>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</si>
  <si>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</si>
  <si>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</si>
  <si>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</si>
  <si>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</si>
  <si>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</si>
  <si>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</si>
  <si>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</si>
  <si>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</si>
  <si>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</si>
  <si>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</si>
  <si>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</si>
  <si>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</si>
  <si>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</si>
  <si>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</si>
  <si>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</si>
  <si>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</si>
  <si>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</si>
  <si>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</si>
  <si>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</si>
  <si>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</si>
  <si>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</si>
  <si>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</si>
  <si>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</si>
  <si>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</si>
  <si>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</si>
  <si>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</si>
  <si>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</si>
  <si>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</si>
  <si>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</si>
  <si>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</si>
  <si>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</si>
  <si>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</si>
  <si>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</si>
  <si>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</si>
  <si>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</si>
  <si>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</si>
  <si>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</si>
  <si>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</si>
  <si>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</si>
  <si>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</si>
  <si>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</si>
  <si>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</si>
  <si>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</si>
  <si>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</si>
  <si>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</si>
  <si>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</si>
  <si>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</si>
  <si>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</si>
  <si>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</si>
  <si>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</si>
  <si>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</si>
  <si>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</si>
  <si>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</si>
  <si>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</si>
  <si>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</si>
  <si>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</si>
  <si>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</si>
  <si>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</si>
  <si>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</si>
  <si>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</si>
  <si>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</si>
  <si>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</si>
  <si>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</si>
  <si>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</si>
  <si>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</si>
  <si>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</si>
  <si>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</si>
  <si>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</si>
  <si>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</si>
  <si>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</si>
  <si>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</si>
  <si>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</si>
  <si>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</si>
  <si>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</si>
  <si>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</si>
  <si>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</si>
  <si>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</si>
  <si>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</si>
  <si>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</si>
  <si>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</si>
  <si>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</si>
  <si>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</si>
  <si>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</si>
  <si>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</si>
  <si>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</si>
  <si>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</si>
  <si>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</si>
  <si>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</si>
  <si>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</si>
  <si>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</si>
  <si>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</si>
  <si>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</si>
  <si>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</si>
  <si>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</si>
  <si>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</si>
  <si>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</si>
  <si>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</si>
  <si>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</si>
  <si>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</si>
  <si>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</si>
  <si>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</si>
  <si>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</si>
  <si>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</si>
  <si>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</si>
  <si>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</si>
  <si>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</si>
  <si>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</si>
  <si>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</si>
  <si>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</si>
  <si>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</si>
  <si>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</si>
  <si>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</si>
  <si>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</si>
  <si>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</si>
  <si>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</si>
  <si>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</si>
  <si>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</si>
  <si>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</si>
  <si>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</si>
  <si>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</si>
  <si>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</si>
  <si>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</si>
  <si>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</si>
  <si>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</si>
  <si>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</si>
  <si>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</si>
  <si>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</si>
  <si>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</si>
  <si>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</si>
  <si>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</si>
  <si>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</si>
  <si>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</si>
  <si>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</si>
  <si>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</si>
  <si>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</si>
  <si>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</si>
  <si>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</si>
  <si>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</si>
  <si>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</si>
  <si>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</si>
  <si>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</si>
  <si>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</si>
  <si>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</si>
  <si>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</si>
  <si>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</si>
  <si>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</si>
  <si>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</si>
  <si>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</si>
  <si>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</si>
  <si>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</si>
  <si>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</si>
  <si>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</si>
  <si>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</si>
  <si>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</si>
  <si>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</si>
  <si>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</si>
  <si>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</si>
  <si>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</si>
  <si>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</si>
  <si>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</si>
  <si>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</si>
  <si>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</si>
  <si>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</si>
  <si>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</si>
  <si>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</si>
  <si>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</si>
  <si>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</si>
  <si>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</si>
  <si>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</si>
  <si>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</si>
  <si>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</si>
  <si>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</si>
  <si>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</si>
  <si>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</si>
  <si>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</si>
  <si>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</si>
  <si>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</si>
  <si>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</si>
  <si>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</si>
  <si>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</si>
  <si>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</si>
  <si>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</si>
  <si>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</si>
  <si>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</si>
  <si>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</si>
  <si>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</si>
  <si>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</si>
  <si>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</si>
  <si>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</si>
  <si>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</si>
  <si>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</si>
  <si>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</si>
  <si>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</si>
  <si>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</si>
  <si>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</si>
  <si>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</si>
  <si>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</si>
  <si>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</si>
  <si>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</si>
  <si>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</si>
  <si>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</si>
  <si>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</si>
  <si>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</si>
  <si>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</si>
  <si>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</si>
  <si>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</si>
  <si>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</si>
  <si>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</si>
  <si>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</si>
  <si>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</si>
  <si>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</si>
  <si>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</si>
  <si>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</si>
  <si>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</si>
  <si>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</si>
  <si>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</si>
  <si>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</si>
  <si>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</si>
  <si>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</si>
  <si>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</si>
  <si>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</si>
  <si>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</si>
  <si>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</si>
  <si>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</si>
  <si>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</si>
  <si>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</si>
  <si>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</si>
  <si>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</si>
  <si>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</si>
  <si>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</si>
  <si>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</si>
  <si>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</si>
  <si>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</si>
  <si>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</si>
  <si>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</si>
  <si>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</si>
  <si>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</si>
  <si>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</si>
  <si>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</si>
  <si>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</si>
  <si>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</si>
  <si>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</si>
  <si>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</si>
  <si>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</si>
  <si>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</si>
  <si>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</si>
  <si>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</si>
  <si>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</si>
  <si>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</si>
  <si>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</si>
  <si>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</si>
  <si>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</si>
  <si>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</si>
  <si>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</si>
  <si>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</si>
  <si>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</si>
  <si>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</si>
  <si>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</si>
  <si>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</si>
  <si>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</si>
  <si>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</si>
  <si>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</si>
  <si>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</si>
  <si>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</si>
  <si>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</si>
  <si>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</si>
  <si>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</si>
  <si>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</si>
  <si>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</si>
  <si>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</si>
  <si>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</si>
  <si>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</si>
  <si>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</si>
  <si>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</si>
  <si>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</si>
  <si>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</si>
  <si>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</si>
  <si>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</si>
  <si>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</si>
  <si>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</si>
  <si>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</si>
  <si>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</si>
  <si>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</si>
  <si>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</si>
  <si>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</si>
  <si>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</si>
  <si>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</si>
  <si>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</si>
  <si>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</si>
  <si>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</si>
  <si>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</si>
  <si>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</si>
  <si>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</si>
  <si>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</si>
  <si>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</si>
  <si>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</si>
  <si>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</si>
  <si>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</si>
  <si>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</si>
  <si>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</si>
  <si>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</si>
  <si>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</si>
  <si>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</si>
  <si>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</si>
  <si>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</si>
  <si>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</si>
  <si>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</si>
  <si>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</si>
  <si>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</si>
  <si>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</si>
  <si>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</si>
  <si>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</si>
  <si>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</si>
  <si>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</si>
  <si>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</si>
  <si>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</si>
  <si>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</si>
  <si>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</si>
  <si>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</si>
  <si>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</si>
  <si>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</si>
  <si>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</si>
  <si>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</si>
  <si>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</si>
  <si>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</si>
  <si>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</si>
  <si>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</si>
  <si>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</si>
  <si>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</si>
  <si>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</si>
  <si>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</si>
  <si>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</si>
  <si>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</si>
  <si>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</si>
  <si>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</si>
  <si>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</si>
  <si>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</si>
  <si>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</si>
  <si>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</si>
  <si>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</si>
  <si>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</si>
  <si>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</si>
  <si>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</si>
  <si>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</si>
  <si>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</si>
  <si>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</si>
  <si>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</si>
  <si>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</si>
  <si>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</si>
  <si>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</si>
  <si>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</si>
  <si>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</si>
  <si>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</si>
  <si>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</si>
  <si>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</si>
  <si>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</si>
  <si>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</si>
  <si>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</si>
  <si>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</si>
  <si>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</si>
  <si>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</si>
  <si>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</si>
  <si>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</si>
  <si>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</si>
  <si>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</si>
  <si>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</si>
  <si>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</si>
  <si>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</si>
  <si>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</si>
  <si>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</si>
  <si>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</si>
  <si>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</si>
  <si>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</si>
  <si>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</si>
  <si>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</si>
  <si>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</si>
  <si>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</si>
  <si>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</si>
  <si>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</si>
  <si>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</si>
  <si>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</si>
  <si>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</si>
  <si>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</si>
  <si>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</si>
  <si>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</si>
  <si>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</si>
  <si>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</si>
  <si>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</si>
  <si>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</si>
  <si>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</si>
  <si>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</si>
  <si>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</si>
  <si>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</si>
  <si>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</si>
  <si>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</si>
  <si>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</si>
  <si>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</si>
  <si>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</si>
  <si>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</si>
  <si>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</si>
  <si>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</si>
  <si>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</si>
  <si>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</si>
  <si>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</si>
  <si>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</si>
  <si>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</si>
  <si>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</si>
  <si>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</si>
  <si>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</si>
  <si>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</si>
  <si>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</si>
  <si>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</si>
  <si>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</si>
  <si>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</si>
  <si>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</si>
  <si>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</si>
  <si>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</si>
  <si>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</si>
  <si>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</si>
  <si>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</si>
  <si>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</si>
  <si>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</si>
  <si>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</si>
  <si>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</si>
  <si>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</si>
  <si>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</si>
  <si>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</si>
  <si>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</si>
  <si>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</si>
  <si>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</si>
  <si>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</si>
  <si>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</si>
  <si>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</si>
  <si>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</si>
  <si>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</si>
  <si>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</si>
  <si>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</si>
  <si>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</si>
  <si>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</si>
  <si>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</si>
  <si>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</si>
  <si>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</si>
  <si>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</si>
  <si>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</si>
  <si>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</si>
  <si>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</si>
  <si>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</si>
  <si>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</si>
  <si>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</si>
  <si>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</si>
  <si>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</si>
  <si>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</si>
  <si>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</si>
  <si>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</si>
  <si>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</si>
  <si>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</si>
  <si>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</si>
  <si>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</si>
  <si>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</si>
  <si>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</si>
  <si>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</si>
  <si>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</si>
  <si>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</si>
  <si>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</si>
  <si>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</si>
  <si>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</si>
  <si>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</si>
  <si>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</si>
  <si>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</si>
  <si>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</si>
  <si>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</si>
  <si>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</si>
  <si>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</si>
  <si>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</si>
  <si>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</si>
  <si>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</si>
  <si>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</si>
  <si>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</si>
  <si>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</si>
  <si>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</si>
  <si>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</si>
  <si>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</si>
  <si>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</si>
  <si>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</si>
  <si>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</si>
  <si>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</si>
  <si>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</si>
  <si>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</si>
  <si>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</si>
  <si>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</si>
  <si>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</si>
  <si>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</si>
  <si>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</si>
  <si>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</si>
  <si>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</si>
  <si>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</si>
  <si>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</si>
  <si>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</si>
  <si>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</si>
  <si>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</si>
  <si>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</si>
  <si>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</si>
  <si>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</si>
  <si>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</si>
  <si>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</si>
  <si>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</si>
  <si>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</si>
  <si>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</si>
  <si>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</si>
  <si>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</si>
  <si>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</si>
  <si>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</si>
  <si>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</si>
  <si>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</si>
  <si>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</si>
  <si>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</si>
  <si>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</si>
  <si>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</si>
  <si>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</si>
  <si>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</si>
  <si>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</si>
  <si>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</si>
  <si>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</si>
  <si>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</si>
  <si>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</si>
  <si>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</si>
  <si>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</si>
  <si>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</si>
  <si>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</si>
  <si>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</si>
  <si>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</si>
  <si>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</si>
  <si>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</si>
  <si>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</si>
  <si>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</si>
  <si>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</si>
  <si>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</si>
  <si>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</si>
  <si>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</si>
  <si>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</si>
  <si>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</si>
  <si>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</si>
  <si>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</si>
  <si>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</si>
  <si>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</si>
  <si>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</si>
  <si>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</si>
  <si>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</si>
  <si>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</si>
  <si>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</si>
  <si>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</si>
  <si>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</si>
  <si>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</si>
  <si>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</si>
  <si>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</si>
  <si>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</si>
  <si>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</si>
  <si>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</si>
  <si>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</si>
  <si>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</si>
  <si>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</si>
  <si>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</si>
  <si>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</si>
  <si>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</si>
  <si>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</si>
  <si>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</si>
  <si>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</si>
  <si>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</si>
  <si>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</si>
  <si>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</si>
  <si>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</si>
  <si>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</si>
  <si>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</si>
  <si>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</si>
  <si>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</si>
  <si>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</si>
  <si>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</si>
  <si>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</si>
  <si>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</si>
  <si>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</si>
  <si>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</si>
  <si>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</si>
  <si>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</si>
  <si>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</si>
  <si>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</si>
  <si>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</si>
  <si>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</si>
  <si>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</si>
  <si>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</si>
  <si>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</si>
  <si>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</si>
  <si>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</si>
  <si>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</si>
  <si>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</si>
  <si>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</si>
  <si>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</si>
  <si>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</si>
  <si>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</si>
  <si>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</si>
  <si>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</si>
  <si>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</si>
  <si>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</si>
  <si>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</si>
  <si>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</si>
  <si>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</si>
  <si>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</si>
  <si>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</si>
  <si>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</si>
  <si>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</si>
  <si>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</si>
  <si>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</si>
  <si>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</si>
  <si>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</si>
  <si>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</si>
  <si>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</si>
  <si>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</si>
  <si>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</si>
  <si>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</si>
  <si>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</si>
  <si>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</si>
  <si>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</si>
  <si>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</si>
  <si>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</si>
  <si>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</si>
  <si>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</si>
  <si>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</si>
  <si>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</si>
  <si>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</si>
  <si>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</si>
  <si>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</si>
  <si>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</si>
  <si>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</si>
  <si>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</si>
  <si>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</si>
  <si>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</si>
  <si>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</si>
  <si>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</si>
  <si>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</si>
  <si>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</si>
  <si>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</si>
  <si>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</si>
  <si>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</si>
  <si>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</si>
  <si>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</si>
  <si>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</si>
  <si>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</si>
  <si>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</si>
  <si>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</si>
  <si>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</si>
  <si>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</si>
  <si>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</si>
  <si>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</si>
  <si>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</si>
  <si>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</si>
  <si>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</si>
  <si>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</si>
  <si>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</si>
  <si>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</si>
  <si>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</si>
  <si>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</si>
  <si>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</si>
  <si>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</si>
  <si>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</si>
  <si>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</si>
  <si>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</si>
  <si>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</si>
  <si>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</si>
  <si>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</si>
  <si>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</si>
  <si>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</si>
  <si>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</si>
  <si>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</si>
  <si>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</si>
  <si>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</si>
  <si>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</si>
  <si>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</si>
  <si>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</si>
  <si>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</si>
  <si>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</si>
  <si>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</si>
  <si>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</si>
  <si>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</si>
  <si>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</si>
  <si>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</si>
  <si>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</si>
  <si>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</si>
  <si>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</si>
  <si>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</si>
  <si>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</si>
  <si>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</si>
  <si>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</si>
  <si>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</si>
  <si>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</si>
  <si>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</si>
  <si>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</si>
  <si>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</si>
  <si>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</si>
  <si>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</si>
  <si>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</si>
  <si>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</si>
  <si>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</si>
  <si>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</si>
  <si>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</si>
  <si>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</si>
  <si>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</si>
  <si>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</si>
  <si>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</si>
  <si>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</si>
  <si>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</si>
  <si>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</si>
  <si>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</si>
  <si>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</si>
  <si>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</si>
  <si>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</si>
  <si>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</si>
  <si>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</si>
  <si>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</si>
  <si>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</si>
  <si>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</si>
  <si>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</si>
  <si>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</si>
  <si>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</si>
  <si>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</si>
  <si>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</si>
  <si>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</si>
  <si>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</si>
  <si>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</si>
  <si>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</si>
  <si>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</si>
  <si>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</si>
  <si>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</si>
  <si>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</si>
  <si>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</si>
  <si>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</si>
  <si>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</si>
  <si>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</si>
  <si>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</si>
  <si>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</si>
  <si>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</si>
  <si>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</si>
  <si>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</si>
  <si>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</si>
  <si>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</si>
  <si>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</si>
  <si>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</si>
  <si>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</si>
  <si>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</si>
  <si>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</si>
  <si>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</si>
  <si>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</si>
  <si>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</si>
  <si>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</si>
  <si>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</si>
  <si>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</si>
  <si>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</si>
  <si>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</si>
  <si>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</si>
  <si>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</si>
  <si>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</si>
  <si>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</si>
  <si>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</si>
  <si>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</si>
  <si>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</si>
  <si>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</si>
  <si>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</si>
  <si>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</si>
  <si>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</si>
  <si>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</si>
  <si>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</si>
  <si>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</si>
  <si>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</si>
  <si>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</si>
  <si>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</si>
  <si>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</si>
  <si>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</si>
  <si>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</si>
  <si>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</si>
  <si>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</si>
  <si>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</si>
  <si>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</si>
  <si>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</si>
  <si>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</si>
  <si>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</si>
  <si>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</si>
  <si>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</si>
  <si>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</si>
  <si>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</si>
  <si>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</si>
  <si>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</si>
  <si>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</si>
  <si>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</si>
  <si>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</si>
  <si>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</si>
  <si>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</si>
  <si>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</si>
  <si>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</si>
  <si>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</si>
  <si>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</si>
  <si>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</si>
  <si>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</si>
  <si>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</si>
  <si>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</si>
  <si>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</si>
  <si>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</si>
  <si>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</si>
  <si>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</si>
  <si>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</si>
  <si>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</si>
  <si>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</si>
  <si>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</si>
  <si>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</si>
  <si>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</si>
  <si>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</si>
  <si>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</si>
  <si>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</si>
  <si>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</si>
  <si>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</si>
  <si>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</si>
  <si>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</si>
  <si>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</si>
  <si>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</si>
  <si>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</si>
  <si>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</si>
  <si>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</si>
  <si>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</si>
  <si>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</si>
  <si>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</si>
  <si>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</si>
  <si>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</si>
  <si>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</si>
  <si>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</si>
  <si>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</si>
  <si>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</si>
  <si>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</si>
  <si>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</si>
  <si>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</si>
  <si>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</si>
  <si>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</si>
  <si>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</si>
  <si>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</si>
  <si>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</si>
  <si>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</si>
  <si>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</si>
  <si>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</si>
  <si>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</si>
  <si>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</si>
  <si>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</si>
  <si>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</si>
  <si>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</si>
  <si>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</si>
  <si>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</si>
  <si>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</si>
  <si>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</si>
  <si>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</si>
  <si>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</si>
  <si>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</si>
  <si>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</si>
  <si>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</si>
  <si>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</si>
  <si>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</si>
  <si>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</si>
  <si>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</si>
  <si>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</si>
  <si>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</si>
  <si>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</si>
  <si>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</si>
  <si>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</si>
  <si>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</si>
  <si>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</si>
  <si>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</si>
  <si>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</si>
  <si>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</si>
  <si>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</si>
  <si>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</si>
  <si>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</si>
  <si>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</si>
  <si>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</si>
  <si>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</si>
  <si>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</si>
  <si>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</si>
  <si>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</si>
  <si>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</si>
  <si>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</si>
  <si>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</si>
  <si>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</si>
  <si>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</si>
  <si>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</si>
  <si>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</si>
  <si>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</si>
  <si>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</si>
  <si>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</si>
  <si>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</si>
  <si>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</si>
  <si>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</si>
  <si>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</si>
  <si>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</si>
  <si>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</si>
  <si>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</si>
  <si>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</si>
  <si>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</si>
  <si>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</si>
  <si>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</si>
  <si>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</si>
  <si>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</si>
  <si>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</si>
  <si>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</si>
  <si>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</si>
  <si>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</si>
  <si>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</si>
  <si>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</si>
  <si>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</si>
  <si>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</si>
  <si>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</si>
  <si>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</si>
  <si>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</si>
  <si>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</si>
  <si>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</si>
  <si>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</si>
  <si>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</si>
  <si>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</si>
  <si>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</si>
  <si>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</si>
  <si>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</si>
  <si>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</si>
  <si>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</si>
  <si>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</si>
  <si>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</si>
  <si>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</si>
  <si>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</si>
  <si>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</si>
  <si>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</si>
  <si>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</si>
  <si>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</si>
  <si>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</si>
  <si>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</si>
  <si>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</si>
  <si>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</si>
  <si>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</si>
  <si>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</si>
  <si>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</si>
  <si>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</si>
  <si>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</si>
  <si>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</si>
  <si>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</si>
  <si>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</si>
  <si>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</si>
  <si>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</si>
  <si>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</si>
  <si>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</si>
  <si>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</si>
  <si>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</si>
  <si>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</si>
  <si>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</si>
  <si>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</si>
  <si>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</si>
  <si>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</si>
  <si>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</si>
  <si>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</si>
  <si>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</si>
  <si>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</si>
  <si>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</si>
  <si>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</si>
  <si>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</si>
  <si>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</si>
  <si>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</si>
  <si>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</si>
  <si>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</si>
  <si>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</si>
  <si>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</si>
  <si>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</si>
  <si>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</si>
  <si>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</si>
  <si>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</si>
  <si>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</si>
  <si>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</si>
  <si>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</si>
  <si>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</si>
  <si>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</si>
  <si>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</si>
  <si>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</si>
  <si>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</si>
  <si>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</si>
  <si>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</si>
  <si>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</si>
  <si>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</si>
  <si>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</si>
  <si>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</si>
  <si>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</si>
  <si>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</si>
  <si>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</si>
  <si>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</si>
  <si>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</si>
  <si>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</si>
  <si>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</si>
  <si>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</si>
  <si>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</si>
  <si>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</si>
  <si>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</si>
  <si>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</si>
  <si>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</si>
  <si>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</si>
  <si>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</si>
  <si>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</si>
  <si>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</si>
  <si>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</si>
  <si>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</si>
  <si>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</si>
  <si>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</si>
  <si>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</si>
  <si>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</si>
  <si>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</si>
  <si>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</si>
  <si>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</si>
  <si>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</si>
  <si>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</si>
  <si>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</si>
  <si>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</si>
  <si>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</si>
  <si>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</si>
  <si>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</si>
  <si>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</si>
  <si>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</si>
  <si>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</si>
  <si>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</si>
  <si>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</si>
  <si>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</si>
  <si>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</si>
  <si>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</si>
  <si>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</si>
  <si>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</si>
  <si>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</si>
  <si>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</si>
  <si>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</si>
  <si>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</si>
  <si>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</si>
  <si>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</si>
  <si>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</si>
  <si>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</si>
  <si>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</si>
  <si>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</si>
  <si>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</si>
  <si>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</si>
  <si>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</si>
  <si>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</si>
  <si>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</si>
  <si>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</si>
  <si>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</si>
  <si>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</si>
  <si>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</si>
  <si>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</si>
  <si>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</si>
  <si>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</si>
  <si>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</si>
  <si>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</si>
  <si>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</si>
  <si>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</si>
  <si>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</si>
  <si>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</si>
  <si>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</si>
  <si>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</si>
  <si>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</si>
  <si>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</si>
  <si>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</si>
  <si>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</si>
  <si>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</si>
  <si>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</si>
  <si>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</si>
  <si>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</si>
  <si>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</si>
  <si>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</si>
  <si>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</si>
  <si>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</si>
  <si>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</si>
  <si>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</si>
  <si>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</si>
  <si>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</si>
  <si>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</si>
  <si>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</si>
  <si>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</si>
  <si>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</si>
  <si>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</si>
  <si>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</si>
  <si>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</si>
  <si>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</si>
  <si>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</si>
  <si>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</si>
  <si>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</si>
  <si>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</si>
  <si>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</si>
  <si>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</si>
  <si>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</si>
  <si>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</si>
  <si>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</si>
  <si>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</si>
  <si>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</si>
  <si>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</si>
  <si>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</si>
  <si>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</si>
  <si>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</si>
  <si>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</si>
  <si>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</si>
  <si>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</si>
  <si>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</si>
  <si>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</si>
  <si>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</si>
  <si>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</si>
  <si>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</si>
  <si>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</si>
  <si>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</si>
  <si>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</si>
  <si>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</si>
  <si>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</si>
  <si>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</si>
  <si>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</si>
  <si>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</si>
  <si>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</si>
  <si>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</si>
  <si>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</si>
  <si>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</si>
  <si>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</si>
  <si>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</si>
  <si>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</si>
  <si>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</si>
  <si>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</si>
  <si>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</si>
  <si>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</si>
  <si>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</si>
  <si>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</si>
  <si>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</si>
  <si>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</si>
  <si>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</si>
  <si>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</si>
  <si>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</si>
  <si>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</si>
  <si>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</si>
  <si>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</si>
  <si>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</si>
  <si>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</si>
  <si>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</si>
  <si>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</si>
  <si>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</si>
  <si>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</si>
  <si>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</si>
  <si>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</si>
  <si>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</si>
  <si>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</si>
  <si>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</si>
  <si>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</si>
  <si>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</si>
  <si>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</si>
  <si>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</si>
  <si>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</si>
  <si>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</si>
  <si>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</si>
  <si>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</si>
  <si>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</si>
  <si>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</si>
  <si>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</si>
  <si>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</si>
  <si>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</si>
  <si>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</si>
  <si>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</si>
  <si>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</si>
  <si>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</si>
  <si>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</si>
  <si>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</si>
  <si>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</si>
  <si>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</si>
  <si>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</si>
  <si>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</si>
  <si>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</si>
  <si>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</si>
  <si>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</si>
  <si>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</si>
  <si>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</si>
  <si>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</si>
  <si>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</si>
  <si>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</si>
  <si>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</si>
  <si>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</si>
  <si>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</si>
  <si>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</si>
  <si>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</si>
  <si>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</si>
  <si>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</si>
  <si>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</si>
  <si>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</si>
  <si>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</si>
  <si>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</si>
  <si>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</si>
  <si>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</si>
  <si>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</si>
  <si>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</si>
  <si>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</si>
  <si>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</si>
  <si>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</si>
  <si>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</si>
  <si>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</si>
  <si>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</si>
  <si>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</si>
  <si>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</si>
  <si>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</si>
  <si>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</si>
  <si>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</si>
  <si>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</si>
  <si>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</si>
  <si>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</si>
  <si>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</si>
  <si>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</si>
  <si>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</si>
  <si>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</si>
  <si>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</si>
  <si>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</si>
  <si>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</si>
  <si>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</si>
  <si>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</si>
  <si>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</si>
  <si>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</si>
  <si>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</si>
  <si>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</si>
  <si>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</si>
  <si>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</si>
  <si>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</si>
  <si>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</si>
  <si>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</si>
  <si>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</si>
  <si>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</si>
  <si>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</si>
  <si>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</si>
  <si>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</si>
  <si>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</si>
  <si>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</si>
  <si>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</si>
  <si>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</si>
  <si>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</si>
  <si>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</si>
  <si>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</si>
  <si>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</si>
  <si>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</si>
  <si>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</si>
  <si>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</si>
  <si>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</si>
  <si>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</si>
  <si>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</si>
  <si>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</si>
  <si>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</si>
  <si>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</si>
  <si>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</si>
  <si>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</si>
  <si>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</si>
  <si>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</si>
  <si>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</si>
  <si>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</si>
  <si>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</si>
  <si>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</si>
  <si>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</si>
  <si>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</si>
  <si>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</si>
  <si>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</si>
  <si>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</si>
  <si>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</si>
  <si>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</si>
  <si>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</si>
  <si>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</si>
  <si>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</si>
  <si>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</si>
  <si>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</si>
  <si>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</si>
  <si>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</si>
  <si>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</si>
  <si>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</si>
  <si>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</si>
  <si>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</si>
  <si>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</si>
  <si>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</si>
  <si>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</si>
  <si>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</si>
  <si>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</si>
  <si>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</si>
  <si>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</si>
  <si>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</si>
  <si>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</si>
  <si>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</si>
  <si>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</si>
  <si>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</si>
  <si>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</si>
  <si>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</si>
  <si>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</si>
  <si>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</si>
  <si>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</si>
  <si>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</si>
  <si>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</si>
  <si>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</si>
  <si>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</si>
  <si>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</si>
  <si>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</si>
  <si>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</si>
  <si>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</si>
  <si>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</si>
  <si>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</si>
  <si>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</si>
  <si>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</si>
  <si>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</si>
  <si>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</si>
  <si>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</si>
  <si>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</si>
  <si>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</si>
  <si>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</si>
  <si>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</si>
  <si>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</si>
  <si>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</si>
  <si>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</si>
  <si>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</si>
  <si>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</si>
  <si>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</si>
  <si>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</si>
  <si>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</si>
  <si>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</si>
  <si>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</si>
  <si>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</si>
  <si>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</si>
  <si>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</si>
  <si>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</si>
  <si>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</si>
  <si>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</si>
  <si>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</si>
  <si>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</si>
  <si>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</si>
  <si>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</si>
  <si>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</si>
  <si>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</si>
  <si>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</si>
  <si>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</si>
  <si>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</si>
  <si>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</si>
  <si>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</si>
  <si>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</si>
  <si>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</si>
  <si>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</si>
  <si>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</si>
  <si>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</si>
  <si>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</si>
  <si>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</si>
  <si>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</si>
  <si>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</si>
  <si>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</si>
  <si>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</si>
  <si>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</si>
  <si>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</si>
  <si>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</si>
  <si>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</si>
  <si>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</si>
  <si>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</si>
  <si>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</si>
  <si>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</si>
  <si>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</si>
  <si>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</si>
  <si>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</si>
  <si>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</si>
  <si>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</si>
  <si>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</si>
  <si>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</si>
  <si>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</si>
  <si>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</si>
  <si>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</si>
  <si>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</si>
  <si>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</si>
  <si>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</si>
  <si>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</si>
  <si>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</si>
  <si>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</si>
  <si>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</si>
  <si>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</si>
  <si>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</si>
  <si>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</si>
  <si>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</si>
  <si>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</si>
  <si>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</si>
  <si>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</si>
  <si>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</si>
  <si>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</si>
  <si>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</si>
  <si>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</si>
  <si>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</si>
  <si>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</si>
  <si>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</si>
  <si>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</si>
  <si>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</si>
  <si>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</si>
  <si>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</si>
  <si>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</si>
  <si>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</si>
  <si>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</si>
  <si>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</si>
  <si>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</si>
  <si>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</si>
  <si>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</si>
  <si>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</si>
  <si>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</si>
  <si>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</si>
  <si>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</si>
  <si>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</si>
  <si>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</si>
  <si>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</si>
  <si>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</si>
  <si>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</si>
  <si>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</si>
  <si>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</si>
  <si>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</si>
  <si>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</si>
  <si>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</si>
  <si>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</si>
  <si>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</si>
  <si>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</si>
  <si>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</si>
  <si>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</si>
  <si>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</si>
  <si>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</si>
  <si>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</si>
  <si>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</si>
  <si>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</si>
  <si>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</si>
  <si>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</si>
  <si>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</si>
  <si>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</si>
  <si>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</si>
  <si>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</si>
  <si>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</si>
  <si>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</si>
  <si>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</si>
  <si>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</si>
  <si>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</si>
  <si>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</si>
  <si>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</si>
  <si>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</si>
  <si>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</si>
  <si>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</si>
  <si>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</si>
  <si>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</si>
  <si>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</si>
  <si>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</si>
  <si>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</si>
  <si>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</si>
  <si>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</si>
  <si>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</si>
  <si>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</si>
  <si>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</si>
  <si>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</si>
  <si>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</si>
  <si>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</si>
  <si>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</si>
  <si>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</si>
  <si>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</si>
  <si>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</si>
  <si>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</si>
  <si>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</si>
  <si>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</si>
  <si>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</si>
  <si>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</si>
  <si>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</si>
  <si>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</si>
  <si>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</si>
  <si>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</si>
  <si>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</si>
  <si>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</si>
  <si>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</si>
  <si>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</si>
  <si>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</si>
  <si>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</si>
  <si>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</si>
  <si>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</si>
  <si>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</si>
  <si>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</si>
  <si>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</si>
  <si>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</si>
  <si>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</si>
  <si>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</si>
  <si>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</si>
  <si>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</si>
  <si>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</si>
  <si>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</si>
  <si>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</si>
  <si>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</si>
  <si>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</si>
  <si>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</si>
  <si>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</si>
  <si>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</si>
  <si>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</si>
  <si>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</si>
  <si>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</si>
  <si>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</si>
  <si>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</si>
  <si>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</si>
  <si>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</si>
  <si>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</si>
  <si>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</si>
  <si>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</si>
  <si>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</si>
  <si>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</si>
  <si>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</si>
  <si>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</si>
  <si>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</si>
  <si>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</si>
  <si>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</si>
  <si>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</si>
  <si>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</si>
  <si>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</si>
  <si>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</si>
  <si>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</si>
  <si>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</si>
  <si>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</si>
  <si>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</si>
  <si>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</si>
  <si>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</si>
  <si>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</si>
  <si>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</si>
  <si>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</si>
  <si>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</si>
  <si>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</si>
  <si>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</si>
  <si>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</si>
  <si>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</si>
  <si>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</si>
  <si>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</si>
  <si>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</si>
  <si>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</si>
  <si>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</si>
  <si>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</si>
  <si>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</si>
  <si>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</si>
  <si>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</si>
  <si>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</si>
  <si>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</si>
  <si>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</si>
  <si>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</si>
  <si>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</si>
  <si>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</si>
  <si>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</si>
  <si>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</si>
  <si>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</si>
  <si>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</si>
  <si>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</si>
  <si>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</si>
  <si>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</si>
  <si>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</si>
  <si>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</si>
  <si>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</si>
  <si>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</si>
  <si>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</si>
  <si>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</si>
  <si>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</si>
  <si>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</si>
  <si>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</si>
  <si>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</si>
  <si>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</si>
  <si>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</si>
  <si>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</si>
  <si>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</si>
  <si>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</si>
  <si>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</si>
  <si>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</si>
  <si>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</si>
  <si>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</si>
  <si>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</si>
  <si>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</si>
  <si>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</si>
  <si>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</si>
  <si>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</si>
  <si>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</si>
  <si>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</si>
  <si>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</si>
  <si>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</si>
  <si>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</si>
  <si>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</si>
  <si>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</si>
  <si>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</si>
  <si>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</si>
  <si>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</si>
  <si>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</si>
  <si>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</si>
  <si>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</si>
  <si>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</si>
  <si>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</si>
  <si>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</si>
  <si>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</si>
  <si>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</si>
  <si>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</si>
  <si>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</si>
  <si>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</si>
  <si>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</si>
  <si>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</si>
  <si>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</si>
  <si>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</si>
  <si>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</si>
  <si>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</si>
  <si>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</si>
  <si>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</si>
  <si>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</si>
  <si>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</si>
  <si>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</si>
  <si>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</si>
  <si>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</si>
  <si>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</si>
  <si>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</si>
  <si>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</si>
  <si>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</si>
  <si>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</si>
  <si>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</si>
  <si>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</si>
  <si>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</si>
  <si>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</si>
  <si>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</si>
  <si>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</si>
  <si>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</si>
  <si>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</si>
  <si>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</si>
  <si>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</si>
  <si>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</si>
  <si>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</si>
  <si>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</si>
  <si>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</si>
  <si>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</si>
  <si>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</si>
  <si>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</si>
  <si>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</si>
  <si>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</si>
  <si>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</si>
  <si>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</si>
  <si>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</si>
  <si>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</si>
  <si>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</si>
  <si>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</si>
  <si>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</si>
  <si>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</si>
  <si>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</si>
  <si>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</si>
  <si>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</si>
  <si>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</si>
  <si>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</si>
  <si>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</si>
  <si>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</si>
  <si>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</si>
  <si>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</si>
  <si>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</si>
  <si>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</si>
  <si>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</si>
  <si>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</si>
  <si>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</si>
  <si>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</si>
  <si>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</si>
  <si>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</si>
  <si>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</si>
  <si>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</si>
  <si>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</si>
  <si>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</si>
  <si>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</si>
  <si>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</si>
  <si>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</si>
  <si>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</si>
  <si>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</si>
  <si>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</si>
  <si>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</si>
  <si>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</si>
  <si>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</si>
  <si>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</si>
  <si>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</si>
  <si>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</si>
  <si>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</si>
  <si>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</si>
  <si>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</si>
  <si>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</si>
  <si>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</si>
  <si>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</si>
  <si>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</si>
  <si>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</si>
  <si>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</si>
  <si>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</si>
  <si>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</si>
  <si>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</si>
  <si>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</si>
  <si>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</si>
  <si>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</si>
  <si>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</si>
  <si>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</si>
  <si>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</si>
  <si>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</si>
  <si>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</si>
  <si>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</si>
  <si>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</si>
  <si>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</si>
  <si>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</si>
  <si>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</si>
  <si>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</si>
  <si>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</si>
  <si>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</si>
  <si>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</si>
  <si>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</si>
  <si>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</si>
  <si>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</si>
  <si>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</si>
  <si>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</si>
  <si>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</si>
  <si>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</si>
  <si>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</si>
  <si>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</si>
  <si>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</si>
  <si>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</si>
  <si>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</si>
  <si>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</si>
  <si>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</si>
  <si>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</si>
  <si>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</si>
  <si>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</si>
  <si>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</si>
  <si>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</si>
  <si>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</si>
  <si>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</si>
  <si>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</si>
  <si>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</si>
  <si>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</si>
  <si>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</si>
  <si>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</si>
  <si>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</si>
  <si>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</si>
  <si>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</si>
  <si>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</si>
  <si>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</si>
  <si>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</si>
  <si>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</si>
  <si>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</si>
  <si>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</si>
  <si>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</si>
  <si>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</si>
  <si>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</si>
  <si>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</si>
  <si>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</si>
  <si>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</si>
  <si>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</si>
  <si>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</si>
  <si>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</si>
  <si>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</si>
  <si>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</si>
  <si>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</si>
  <si>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</si>
  <si>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</si>
  <si>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</si>
  <si>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</si>
  <si>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</si>
  <si>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</si>
  <si>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</si>
  <si>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</si>
  <si>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</si>
  <si>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</si>
  <si>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</si>
  <si>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</si>
  <si>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</si>
  <si>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</si>
  <si>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</si>
  <si>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</si>
  <si>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</si>
  <si>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</si>
  <si>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</si>
  <si>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</si>
  <si>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</si>
  <si>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</si>
  <si>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</si>
  <si>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</si>
  <si>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</si>
  <si>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</si>
  <si>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</si>
  <si>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</si>
  <si>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</si>
  <si>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</si>
  <si>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</si>
  <si>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</si>
  <si>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</si>
  <si>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</si>
  <si>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</si>
  <si>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</si>
  <si>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</si>
  <si>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</si>
  <si>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</si>
  <si>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</si>
  <si>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</si>
  <si>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</si>
  <si>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</si>
  <si>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</si>
  <si>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</si>
  <si>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</si>
  <si>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</si>
  <si>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</si>
  <si>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</si>
  <si>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</si>
  <si>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</si>
  <si>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</si>
  <si>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</si>
  <si>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</si>
  <si>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</si>
  <si>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</si>
  <si>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</si>
  <si>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</si>
  <si>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</si>
  <si>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</si>
  <si>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</si>
  <si>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</si>
  <si>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</si>
  <si>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</si>
  <si>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</si>
  <si>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</si>
  <si>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</si>
  <si>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</si>
  <si>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</si>
  <si>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</si>
  <si>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</si>
  <si>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</si>
  <si>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</si>
  <si>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</si>
  <si>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</si>
  <si>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</si>
  <si>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</si>
  <si>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</si>
  <si>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</si>
  <si>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</si>
  <si>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</si>
  <si>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</si>
  <si>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</si>
  <si>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</si>
  <si>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</si>
  <si>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</si>
  <si>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</si>
  <si>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</si>
  <si>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</si>
  <si>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</si>
  <si>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</si>
  <si>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</si>
  <si>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</si>
  <si>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</si>
  <si>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</si>
  <si>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</si>
  <si>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</si>
  <si>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</si>
  <si>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</si>
  <si>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</si>
  <si>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</si>
  <si>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</si>
  <si>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</si>
  <si>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</si>
  <si>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</si>
  <si>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</si>
  <si>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</si>
  <si>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</si>
  <si>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</si>
  <si>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</si>
  <si>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</si>
  <si>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</si>
  <si>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</si>
  <si>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</si>
  <si>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</si>
  <si>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</si>
  <si>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</si>
  <si>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</si>
  <si>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</si>
  <si>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</si>
  <si>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</si>
  <si>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</si>
  <si>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</si>
  <si>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</si>
  <si>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</si>
  <si>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</si>
  <si>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</si>
  <si>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</si>
  <si>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</si>
  <si>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</si>
  <si>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</si>
  <si>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</si>
  <si>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</si>
  <si>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</si>
  <si>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</si>
  <si>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</si>
  <si>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</si>
  <si>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</si>
  <si>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</si>
  <si>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</si>
  <si>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</si>
  <si>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</si>
  <si>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</si>
  <si>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</si>
  <si>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</si>
  <si>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</si>
  <si>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</si>
  <si>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</si>
  <si>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</si>
  <si>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</si>
  <si>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</si>
  <si>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</si>
  <si>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</si>
  <si>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</si>
  <si>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</si>
  <si>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</si>
  <si>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</si>
  <si>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</si>
  <si>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</si>
  <si>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</si>
  <si>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</si>
  <si>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</si>
  <si>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</si>
  <si>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</si>
  <si>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</si>
  <si>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</si>
  <si>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</si>
  <si>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</si>
  <si>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</si>
  <si>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</si>
  <si>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</si>
  <si>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</si>
  <si>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</si>
  <si>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</si>
  <si>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</si>
  <si>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</si>
  <si>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</si>
  <si>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</si>
  <si>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</si>
  <si>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</si>
  <si>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</si>
  <si>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</si>
  <si>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</si>
  <si>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</si>
  <si>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</si>
  <si>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</si>
  <si>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</si>
  <si>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</si>
  <si>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</si>
  <si>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</si>
  <si>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</si>
  <si>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</si>
  <si>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</si>
  <si>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</si>
  <si>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</si>
  <si>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</si>
  <si>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</si>
  <si>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</si>
  <si>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</si>
  <si>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</si>
  <si>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</si>
  <si>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</si>
  <si>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</si>
  <si>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</si>
  <si>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</si>
  <si>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</si>
  <si>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</si>
  <si>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</si>
  <si>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</si>
  <si>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</si>
  <si>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</si>
  <si>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</si>
  <si>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</si>
  <si>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</si>
  <si>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</si>
  <si>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</si>
  <si>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</si>
  <si>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</si>
  <si>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</si>
  <si>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</si>
  <si>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</si>
  <si>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</si>
  <si>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</si>
  <si>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</si>
  <si>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</si>
  <si>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</si>
  <si>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</si>
  <si>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</si>
  <si>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</si>
  <si>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</si>
  <si>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</si>
  <si>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</si>
  <si>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</si>
  <si>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</si>
  <si>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</si>
  <si>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</si>
  <si>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</si>
  <si>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</si>
  <si>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</si>
  <si>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</si>
  <si>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</si>
  <si>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</si>
  <si>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</si>
  <si>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</si>
  <si>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</si>
  <si>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</si>
  <si>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</si>
  <si>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</si>
  <si>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</si>
  <si>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</si>
  <si>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</si>
  <si>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</si>
  <si>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</si>
  <si>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</si>
  <si>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</si>
  <si>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</si>
  <si>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</si>
  <si>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</si>
  <si>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</si>
  <si>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</si>
  <si>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</si>
  <si>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</si>
  <si>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</si>
  <si>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</si>
  <si>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</si>
  <si>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</si>
  <si>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</si>
  <si>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</si>
  <si>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</si>
  <si>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</si>
  <si>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</si>
  <si>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</si>
  <si>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</si>
  <si>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</si>
  <si>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</si>
  <si>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</si>
  <si>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</si>
  <si>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</si>
  <si>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</si>
  <si>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</si>
  <si>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</si>
  <si>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</si>
  <si>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</si>
  <si>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</si>
  <si>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</si>
  <si>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</si>
  <si>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</si>
  <si>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</si>
  <si>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</si>
  <si>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</si>
  <si>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</si>
  <si>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</si>
  <si>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</si>
  <si>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</si>
  <si>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</si>
  <si>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</si>
  <si>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</si>
  <si>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</si>
  <si>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</si>
  <si>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</si>
  <si>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</si>
  <si>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</si>
  <si>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</si>
  <si>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</si>
  <si>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</si>
  <si>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</si>
  <si>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</si>
  <si>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</si>
  <si>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</si>
  <si>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</si>
  <si>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</si>
  <si>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</si>
  <si>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</si>
  <si>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</si>
  <si>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</si>
  <si>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</si>
  <si>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</si>
  <si>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</si>
  <si>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</si>
  <si>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</si>
  <si>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</si>
  <si>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</si>
  <si>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</si>
  <si>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</si>
  <si>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</si>
  <si>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</si>
  <si>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</si>
  <si>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</si>
  <si>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</si>
  <si>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</si>
  <si>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</si>
  <si>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</si>
  <si>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</si>
  <si>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</si>
  <si>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</si>
  <si>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</si>
  <si>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</si>
  <si>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</si>
  <si>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</si>
  <si>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</si>
  <si>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</si>
  <si>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</si>
  <si>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</si>
  <si>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</si>
  <si>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</si>
  <si>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</si>
  <si>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</si>
  <si>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</si>
  <si>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</si>
  <si>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</si>
  <si>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</si>
  <si>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</si>
  <si>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</si>
  <si>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</si>
  <si>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</si>
  <si>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</si>
  <si>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</si>
  <si>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</si>
  <si>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</si>
  <si>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</si>
  <si>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</si>
  <si>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</si>
  <si>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</si>
  <si>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</si>
  <si>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</si>
  <si>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</si>
  <si>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</si>
  <si>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</si>
  <si>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</si>
  <si>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</si>
  <si>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</si>
  <si>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</si>
  <si>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</si>
  <si>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</si>
  <si>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</si>
  <si>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</si>
  <si>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</si>
  <si>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</si>
  <si>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</si>
  <si>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</si>
  <si>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</si>
  <si>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</si>
  <si>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</si>
  <si>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</si>
  <si>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</si>
  <si>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</si>
  <si>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</si>
  <si>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</si>
  <si>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</si>
  <si>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</si>
  <si>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</si>
  <si>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</si>
  <si>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</si>
  <si>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</si>
  <si>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</si>
  <si>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</si>
  <si>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</si>
  <si>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</si>
  <si>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</si>
  <si>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</si>
  <si>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</si>
  <si>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</si>
  <si>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</si>
  <si>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</si>
  <si>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</si>
  <si>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</si>
  <si>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</si>
  <si>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</si>
  <si>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</si>
  <si>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</si>
  <si>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</si>
  <si>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</si>
  <si>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</si>
  <si>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</si>
  <si>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</si>
  <si>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</si>
  <si>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</si>
  <si>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</si>
  <si>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</si>
  <si>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</si>
  <si>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</si>
  <si>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</si>
  <si>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</si>
  <si>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</si>
  <si>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</si>
  <si>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</si>
  <si>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</si>
  <si>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</si>
  <si>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</si>
  <si>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</si>
  <si>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</si>
  <si>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</si>
  <si>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</si>
  <si>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</si>
  <si>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</si>
  <si>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</si>
  <si>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</si>
  <si>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</si>
  <si>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</si>
  <si>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</si>
  <si>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</si>
  <si>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</si>
  <si>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</si>
  <si>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</si>
  <si>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</si>
  <si>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</si>
  <si>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</si>
  <si>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</si>
  <si>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</si>
  <si>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</si>
  <si>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</si>
  <si>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</si>
  <si>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</si>
  <si>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</si>
  <si>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</si>
  <si>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</si>
  <si>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</si>
  <si>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</si>
  <si>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</si>
  <si>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</si>
  <si>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</si>
  <si>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</si>
  <si>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</si>
  <si>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</si>
  <si>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</si>
  <si>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</si>
  <si>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</si>
  <si>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</si>
  <si>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</si>
  <si>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</si>
  <si>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</si>
  <si>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</si>
  <si>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</si>
  <si>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</si>
  <si>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</si>
  <si>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</si>
  <si>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</si>
  <si>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</si>
  <si>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</si>
  <si>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</si>
  <si>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</si>
  <si>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</si>
  <si>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</si>
  <si>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</si>
  <si>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</si>
  <si>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</si>
  <si>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</si>
  <si>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</si>
  <si>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</si>
  <si>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</si>
  <si>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</si>
  <si>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</si>
  <si>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</si>
  <si>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</si>
  <si>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</si>
  <si>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</si>
  <si>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</si>
  <si>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</si>
  <si>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</si>
  <si>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</si>
  <si>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</si>
  <si>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</si>
  <si>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</si>
  <si>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</si>
  <si>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</si>
  <si>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</si>
  <si>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</si>
  <si>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</si>
  <si>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</si>
  <si>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</si>
  <si>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</si>
  <si>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</si>
  <si>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</si>
  <si>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</si>
  <si>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</si>
  <si>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</si>
  <si>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</si>
  <si>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</si>
  <si>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</si>
  <si>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</si>
  <si>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</si>
  <si>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</si>
  <si>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</si>
  <si>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</si>
  <si>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</si>
  <si>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</si>
  <si>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</si>
  <si>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</si>
  <si>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</si>
  <si>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</si>
  <si>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</si>
  <si>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</si>
  <si>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</si>
  <si>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</si>
  <si>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</si>
  <si>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</si>
  <si>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</si>
  <si>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</si>
  <si>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</si>
  <si>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</si>
  <si>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</si>
  <si>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</si>
  <si>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</si>
  <si>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</si>
  <si>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</si>
  <si>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</si>
  <si>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</si>
  <si>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</si>
  <si>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</si>
  <si>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</si>
  <si>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</si>
  <si>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</si>
  <si>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</si>
  <si>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</si>
  <si>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</si>
  <si>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</si>
  <si>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</si>
  <si>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</si>
  <si>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</si>
  <si>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</si>
  <si>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</si>
  <si>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</si>
  <si>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</si>
  <si>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</si>
  <si>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</si>
  <si>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</si>
  <si>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</si>
  <si>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</si>
  <si>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</si>
  <si>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</si>
  <si>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</si>
  <si>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</si>
  <si>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</si>
  <si>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</si>
  <si>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</si>
  <si>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</si>
  <si>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</si>
  <si>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</si>
  <si>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</si>
  <si>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</si>
  <si>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</si>
  <si>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</si>
  <si>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</si>
  <si>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</si>
  <si>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</si>
  <si>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</si>
  <si>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</si>
  <si>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</si>
  <si>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</si>
  <si>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</si>
  <si>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</si>
  <si>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</si>
  <si>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</si>
  <si>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</si>
  <si>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</si>
  <si>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</si>
  <si>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</si>
  <si>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</si>
  <si>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</si>
  <si>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</si>
  <si>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</si>
  <si>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</si>
  <si>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</si>
  <si>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</si>
  <si>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</si>
  <si>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</si>
  <si>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</si>
  <si>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</si>
  <si>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</si>
  <si>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</si>
  <si>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</si>
  <si>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</si>
  <si>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</si>
  <si>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</si>
  <si>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</si>
  <si>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</si>
  <si>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</si>
  <si>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</si>
  <si>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</si>
  <si>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</si>
  <si>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</si>
  <si>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</si>
  <si>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</si>
  <si>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</si>
  <si>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</si>
  <si>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</si>
  <si>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</si>
  <si>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</si>
  <si>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</si>
  <si>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</si>
  <si>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</si>
  <si>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</si>
  <si>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</si>
  <si>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</si>
  <si>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</si>
  <si>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</si>
  <si>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</si>
  <si>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</si>
  <si>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</si>
  <si>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</si>
  <si>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</si>
  <si>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</si>
  <si>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</si>
  <si>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</si>
  <si>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</si>
  <si>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</si>
  <si>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</si>
  <si>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</si>
  <si>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</si>
  <si>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</si>
  <si>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</si>
  <si>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</si>
  <si>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</si>
  <si>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</si>
  <si>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</si>
  <si>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</si>
  <si>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</si>
  <si>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</si>
  <si>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</si>
  <si>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</si>
  <si>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</si>
  <si>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</si>
  <si>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</si>
  <si>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</si>
  <si>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</si>
  <si>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</si>
  <si>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</si>
  <si>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</si>
  <si>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</si>
  <si>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</si>
  <si>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</si>
  <si>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</si>
  <si>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</si>
  <si>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</si>
  <si>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</si>
  <si>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</si>
  <si>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</si>
  <si>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</si>
  <si>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</si>
  <si>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</si>
  <si>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</si>
  <si>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</si>
  <si>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</si>
  <si>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</si>
  <si>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</si>
  <si>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</si>
  <si>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</si>
  <si>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</si>
  <si>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</si>
  <si>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</si>
  <si>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</si>
  <si>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</si>
  <si>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</si>
  <si>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</si>
  <si>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</si>
  <si>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</si>
  <si>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</si>
  <si>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</si>
  <si>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</si>
  <si>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</si>
  <si>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</si>
  <si>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</si>
  <si>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</si>
  <si>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</si>
  <si>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</si>
  <si>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</si>
  <si>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</si>
  <si>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</si>
  <si>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</si>
  <si>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</si>
  <si>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</si>
  <si>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</si>
  <si>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</si>
  <si>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</si>
  <si>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</si>
  <si>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</si>
  <si>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</si>
  <si>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</si>
  <si>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</si>
  <si>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</si>
  <si>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</si>
  <si>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</si>
  <si>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</si>
  <si>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</si>
  <si>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</si>
  <si>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</si>
  <si>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</si>
  <si>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</si>
  <si>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</si>
  <si>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</si>
  <si>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</si>
  <si>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</si>
  <si>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</si>
  <si>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</si>
  <si>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</si>
  <si>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</si>
  <si>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</si>
  <si>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</si>
  <si>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</si>
  <si>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</si>
  <si>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</si>
  <si>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</si>
  <si>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</si>
  <si>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</si>
  <si>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</si>
  <si>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</si>
  <si>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</si>
  <si>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</si>
  <si>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</si>
  <si>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</si>
  <si>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</si>
  <si>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</si>
  <si>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</si>
  <si>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</si>
  <si>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</si>
  <si>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</si>
  <si>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</si>
  <si>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</si>
  <si>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</si>
  <si>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</si>
  <si>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</si>
  <si>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</si>
  <si>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</si>
  <si>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</si>
  <si>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</si>
  <si>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</si>
  <si>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</si>
  <si>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</si>
  <si>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</si>
  <si>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</si>
  <si>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</si>
  <si>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</si>
  <si>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</si>
  <si>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</si>
  <si>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</si>
  <si>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</si>
  <si>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</si>
  <si>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</si>
  <si>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</si>
  <si>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</si>
  <si>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</si>
  <si>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</si>
  <si>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</si>
  <si>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</si>
  <si>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</si>
  <si>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</si>
  <si>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</si>
  <si>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</si>
  <si>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</si>
  <si>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</si>
  <si>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</si>
  <si>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</si>
  <si>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</si>
  <si>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</si>
  <si>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</si>
  <si>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</si>
  <si>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</si>
  <si>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</si>
  <si>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</si>
  <si>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</si>
  <si>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</si>
  <si>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</si>
  <si>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</si>
  <si>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</si>
  <si>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</si>
  <si>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</si>
  <si>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</si>
  <si>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</si>
  <si>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</si>
  <si>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</si>
  <si>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</si>
  <si>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</si>
  <si>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</si>
  <si>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</si>
  <si>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</si>
  <si>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</si>
  <si>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</si>
  <si>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</si>
  <si>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</si>
  <si>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</si>
  <si>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</si>
  <si>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</si>
  <si>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</si>
  <si>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</si>
  <si>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</si>
  <si>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</si>
  <si>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</si>
  <si>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</si>
  <si>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</si>
  <si>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</si>
  <si>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</si>
  <si>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</si>
  <si>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</si>
  <si>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</si>
  <si>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</si>
  <si>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</si>
  <si>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</si>
  <si>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</si>
  <si>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</si>
  <si>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</si>
  <si>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</si>
  <si>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</si>
  <si>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</si>
  <si>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</si>
  <si>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</si>
  <si>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</si>
  <si>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</si>
  <si>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</si>
  <si>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</si>
  <si>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</si>
  <si>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</si>
  <si>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</si>
  <si>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</si>
  <si>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</si>
  <si>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</si>
  <si>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</si>
  <si>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</si>
  <si>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</si>
  <si>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</si>
  <si>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</si>
  <si>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</si>
  <si>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</si>
  <si>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</si>
  <si>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</si>
  <si>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</si>
  <si>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</si>
  <si>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</si>
  <si>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</si>
  <si>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</si>
  <si>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</si>
  <si>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</si>
  <si>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</si>
  <si>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</si>
  <si>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</si>
  <si>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</si>
  <si>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</si>
  <si>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</si>
  <si>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</si>
  <si>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</si>
  <si>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</si>
  <si>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</si>
  <si>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</si>
  <si>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</si>
  <si>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</si>
  <si>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</si>
  <si>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</si>
  <si>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</si>
  <si>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</si>
  <si>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</si>
  <si>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</si>
  <si>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</si>
  <si>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</si>
  <si>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</si>
  <si>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</si>
  <si>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</si>
  <si>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</si>
  <si>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</si>
  <si>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</si>
  <si>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</si>
  <si>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</si>
  <si>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</si>
  <si>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</si>
  <si>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</si>
  <si>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</si>
  <si>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</si>
  <si>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</si>
  <si>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</si>
  <si>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</si>
  <si>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</si>
  <si>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</si>
  <si>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</si>
  <si>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</si>
  <si>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</si>
  <si>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</si>
  <si>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</si>
  <si>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</si>
  <si>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</si>
  <si>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</si>
  <si>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</si>
  <si>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</si>
  <si>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</si>
  <si>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</si>
  <si>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</si>
  <si>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</si>
  <si>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</si>
  <si>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</si>
  <si>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</si>
  <si>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</si>
  <si>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</si>
  <si>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</si>
  <si>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</si>
  <si>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</si>
  <si>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</si>
  <si>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</si>
  <si>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</si>
  <si>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</si>
  <si>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</si>
  <si>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</si>
  <si>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</si>
  <si>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</si>
  <si>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</si>
  <si>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</si>
  <si>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</si>
  <si>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</si>
  <si>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</si>
  <si>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</si>
  <si>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</si>
  <si>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</si>
  <si>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</si>
  <si>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</si>
  <si>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</si>
  <si>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</si>
  <si>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</si>
  <si>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</si>
  <si>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</si>
  <si>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</si>
  <si>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</si>
  <si>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</si>
  <si>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</si>
  <si>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</si>
  <si>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</si>
  <si>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</si>
  <si>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</si>
  <si>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</si>
  <si>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</si>
  <si>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</si>
  <si>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</si>
  <si>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</si>
  <si>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</si>
  <si>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</si>
  <si>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</si>
  <si>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</si>
  <si>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</si>
  <si>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</si>
  <si>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</si>
  <si>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</si>
  <si>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</si>
  <si>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</si>
  <si>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</si>
  <si>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</si>
  <si>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</si>
  <si>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</si>
  <si>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</si>
  <si>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</si>
  <si>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</si>
  <si>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</si>
  <si>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</si>
  <si>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</si>
  <si>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</si>
  <si>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</si>
  <si>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</si>
  <si>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</si>
  <si>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</si>
  <si>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</si>
  <si>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</si>
  <si>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</si>
  <si>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</si>
  <si>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</si>
  <si>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</si>
  <si>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</si>
  <si>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</si>
  <si>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</si>
  <si>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</si>
  <si>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</si>
  <si>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</si>
  <si>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</si>
  <si>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</si>
  <si>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</si>
  <si>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</si>
  <si>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</si>
  <si>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</si>
  <si>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</si>
  <si>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</si>
  <si>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</si>
  <si>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</si>
  <si>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</si>
  <si>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</si>
  <si>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</si>
  <si>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</si>
  <si>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</si>
  <si>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</si>
  <si>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</si>
  <si>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</si>
  <si>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</si>
  <si>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</si>
  <si>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</si>
  <si>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</si>
  <si>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</si>
  <si>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</si>
  <si>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</si>
  <si>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</si>
  <si>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</si>
  <si>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</si>
  <si>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</si>
  <si>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</si>
  <si>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</si>
  <si>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</si>
  <si>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</si>
  <si>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</si>
  <si>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</si>
  <si>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</si>
  <si>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</si>
  <si>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</si>
  <si>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</si>
  <si>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</si>
  <si>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</si>
  <si>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</si>
  <si>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</si>
  <si>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</si>
  <si>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</si>
  <si>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</si>
  <si>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</si>
  <si>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</si>
  <si>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</si>
  <si>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</si>
  <si>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</si>
  <si>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</si>
  <si>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</si>
  <si>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</si>
  <si>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</si>
  <si>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</si>
  <si>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</si>
  <si>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</si>
  <si>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</si>
  <si>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</si>
  <si>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</si>
  <si>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</si>
  <si>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</si>
  <si>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</si>
  <si>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</si>
  <si>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</si>
  <si>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</si>
  <si>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</si>
  <si>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</si>
  <si>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</si>
  <si>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</si>
  <si>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</si>
  <si>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</si>
  <si>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</si>
  <si>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</si>
  <si>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</si>
  <si>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</si>
  <si>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</si>
  <si>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</si>
  <si>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</si>
  <si>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</si>
  <si>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</si>
  <si>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</si>
  <si>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</si>
  <si>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</si>
  <si>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</si>
  <si>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</si>
  <si>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</si>
  <si>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</si>
  <si>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</si>
  <si>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</si>
  <si>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</si>
  <si>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</si>
  <si>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</si>
  <si>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</si>
  <si>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</si>
  <si>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</si>
  <si>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</si>
  <si>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</si>
  <si>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</si>
  <si>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</si>
  <si>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</si>
  <si>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</si>
  <si>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</si>
  <si>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</si>
  <si>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</si>
  <si>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</si>
  <si>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</si>
  <si>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</si>
  <si>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</si>
  <si>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</si>
  <si>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</si>
  <si>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</si>
  <si>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</si>
  <si>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</si>
  <si>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</si>
  <si>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</si>
  <si>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</si>
  <si>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</si>
  <si>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</si>
  <si>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</si>
  <si>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</si>
  <si>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</si>
  <si>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</si>
  <si>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</si>
  <si>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</si>
  <si>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</si>
  <si>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</si>
  <si>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</si>
  <si>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</si>
  <si>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</si>
  <si>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</si>
  <si>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</si>
  <si>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</si>
  <si>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</si>
  <si>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</si>
  <si>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</si>
  <si>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</si>
  <si>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</si>
  <si>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</si>
  <si>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</si>
  <si>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</si>
  <si>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</si>
  <si>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</si>
  <si>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</si>
  <si>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</si>
  <si>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</si>
  <si>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</si>
  <si>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</si>
  <si>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</si>
  <si>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</si>
  <si>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</si>
  <si>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</si>
  <si>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</si>
  <si>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</si>
  <si>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</si>
  <si>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</si>
  <si>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</si>
  <si>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</si>
  <si>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</si>
  <si>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</si>
  <si>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</si>
  <si>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</si>
  <si>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</si>
  <si>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</si>
  <si>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</si>
  <si>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</si>
  <si>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</si>
  <si>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</si>
  <si>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</si>
  <si>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</si>
  <si>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</si>
  <si>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</si>
  <si>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</si>
  <si>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</si>
  <si>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</si>
  <si>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</si>
  <si>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</si>
  <si>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</si>
  <si>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</si>
  <si>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</si>
  <si>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</si>
  <si>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</si>
  <si>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</si>
  <si>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</si>
  <si>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</si>
  <si>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</si>
  <si>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</si>
  <si>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</si>
  <si>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</si>
  <si>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</si>
  <si>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</si>
  <si>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</si>
  <si>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</si>
  <si>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</si>
  <si>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</si>
  <si>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</si>
  <si>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</si>
  <si>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</si>
  <si>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</si>
  <si>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</si>
  <si>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</si>
  <si>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</si>
  <si>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</si>
  <si>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</si>
  <si>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</si>
  <si>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</si>
  <si>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</si>
  <si>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</si>
  <si>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</si>
  <si>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</si>
  <si>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</si>
  <si>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</si>
  <si>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</si>
  <si>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</si>
  <si>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</si>
  <si>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</si>
  <si>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</si>
  <si>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</si>
  <si>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</si>
  <si>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</si>
  <si>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</si>
  <si>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</si>
  <si>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</si>
  <si>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</si>
  <si>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</si>
  <si>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</si>
  <si>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</si>
  <si>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</si>
  <si>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</si>
  <si>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</si>
  <si>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</si>
  <si>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</si>
  <si>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</si>
  <si>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</si>
  <si>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</si>
  <si>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</si>
  <si>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</si>
  <si>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</si>
  <si>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</si>
  <si>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</si>
  <si>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</si>
  <si>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</si>
  <si>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</si>
  <si>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</si>
  <si>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</si>
  <si>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</si>
  <si>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</si>
  <si>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</si>
  <si>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</si>
  <si>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</si>
  <si>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</si>
  <si>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</si>
  <si>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</si>
  <si>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</si>
  <si>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</si>
  <si>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</si>
  <si>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</si>
  <si>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</si>
  <si>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</si>
  <si>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</si>
  <si>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</si>
  <si>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</si>
  <si>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</si>
  <si>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</si>
  <si>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</si>
  <si>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</si>
  <si>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</si>
  <si>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</si>
  <si>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</si>
  <si>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</si>
  <si>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</si>
  <si>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</si>
  <si>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</si>
  <si>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</si>
  <si>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</si>
  <si>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</si>
  <si>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</si>
  <si>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</si>
  <si>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</si>
  <si>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</si>
  <si>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</si>
  <si>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</si>
  <si>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</si>
  <si>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</si>
  <si>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</si>
  <si>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</si>
  <si>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</si>
  <si>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</si>
  <si>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</si>
  <si>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</si>
  <si>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</si>
  <si>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</si>
  <si>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</si>
  <si>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</si>
  <si>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</si>
  <si>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</si>
  <si>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</si>
  <si>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</si>
  <si>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</si>
  <si>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</si>
  <si>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</si>
  <si>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</si>
  <si>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</si>
  <si>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</si>
  <si>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</si>
  <si>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</si>
  <si>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</si>
  <si>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</si>
  <si>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</si>
  <si>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</si>
  <si>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</si>
  <si>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</si>
  <si>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</si>
  <si>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</si>
  <si>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</si>
  <si>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</si>
  <si>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</si>
  <si>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</si>
  <si>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</si>
  <si>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</si>
  <si>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</si>
  <si>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</si>
  <si>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</si>
  <si>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</si>
  <si>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</si>
  <si>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</si>
  <si>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</si>
  <si>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</si>
  <si>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</si>
  <si>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</si>
  <si>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</si>
  <si>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</si>
  <si>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</si>
  <si>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</si>
  <si>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</si>
  <si>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</si>
  <si>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</si>
  <si>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</si>
  <si>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</si>
  <si>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</si>
  <si>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</si>
  <si>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</si>
  <si>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</si>
  <si>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</si>
  <si>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</si>
  <si>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</si>
  <si>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</si>
  <si>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</si>
  <si>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</si>
  <si>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</si>
  <si>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</si>
  <si>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</si>
  <si>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</si>
  <si>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</si>
  <si>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</si>
  <si>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</si>
  <si>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</si>
  <si>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</si>
  <si>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</si>
  <si>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</si>
  <si>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</si>
  <si>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</si>
  <si>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</si>
  <si>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</si>
  <si>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</si>
  <si>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</si>
  <si>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</si>
  <si>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</si>
  <si>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</si>
  <si>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</si>
  <si>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</si>
  <si>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</si>
  <si>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</si>
  <si>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</si>
  <si>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</si>
  <si>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</si>
  <si>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</si>
  <si>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</si>
  <si>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</si>
  <si>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</si>
  <si>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</si>
  <si>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</si>
  <si>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</si>
  <si>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</si>
  <si>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</si>
  <si>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</si>
  <si>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</si>
  <si>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</si>
  <si>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</si>
  <si>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</si>
  <si>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</si>
  <si>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</si>
  <si>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</si>
  <si>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</si>
  <si>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</si>
  <si>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</si>
  <si>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</si>
  <si>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</si>
  <si>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</si>
  <si>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</si>
  <si>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</si>
  <si>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</si>
  <si>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</si>
  <si>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</si>
  <si>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</si>
  <si>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</si>
  <si>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</si>
  <si>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</si>
  <si>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</si>
  <si>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</si>
  <si>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</si>
  <si>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</si>
  <si>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</si>
  <si>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</si>
  <si>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</si>
  <si>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</si>
  <si>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</si>
  <si>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</si>
  <si>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</si>
  <si>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</si>
  <si>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</si>
  <si>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</si>
  <si>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</si>
  <si>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</si>
  <si>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</si>
  <si>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</si>
  <si>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</si>
  <si>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</si>
  <si>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</si>
  <si>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</si>
  <si>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</si>
  <si>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</si>
  <si>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</si>
  <si>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</si>
  <si>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</si>
  <si>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</si>
  <si>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</si>
  <si>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</si>
  <si>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</si>
  <si>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</si>
  <si>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</si>
  <si>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</si>
  <si>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</si>
  <si>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</si>
  <si>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</si>
  <si>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</si>
  <si>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</si>
  <si>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</si>
  <si>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</si>
  <si>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</si>
  <si>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</si>
  <si>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</si>
  <si>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</si>
  <si>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</si>
  <si>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</si>
  <si>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</si>
  <si>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</si>
  <si>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</si>
  <si>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</si>
  <si>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</si>
  <si>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</si>
  <si>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</si>
  <si>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</si>
  <si>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</si>
  <si>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</si>
  <si>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</si>
  <si>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</si>
  <si>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</si>
  <si>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</si>
  <si>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</si>
  <si>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</si>
  <si>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</si>
  <si>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</si>
  <si>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</si>
  <si>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</si>
  <si>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</si>
  <si>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</si>
  <si>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</si>
  <si>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</si>
  <si>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</si>
  <si>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</si>
  <si>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</si>
  <si>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</si>
  <si>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</si>
  <si>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</si>
  <si>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</si>
  <si>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</si>
  <si>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</si>
  <si>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</si>
  <si>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</si>
  <si>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</si>
  <si>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</si>
  <si>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</si>
  <si>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</si>
  <si>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</si>
  <si>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</si>
  <si>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</si>
  <si>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</si>
  <si>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</si>
  <si>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</si>
  <si>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</si>
  <si>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</si>
  <si>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</si>
  <si>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</si>
  <si>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</si>
  <si>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</si>
  <si>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</si>
  <si>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</si>
  <si>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</si>
  <si>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</si>
  <si>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</si>
  <si>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</si>
  <si>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</si>
  <si>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</si>
  <si>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</si>
  <si>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</si>
  <si>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</si>
  <si>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</si>
  <si>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</si>
  <si>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</si>
  <si>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</si>
  <si>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</si>
  <si>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</si>
  <si>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</si>
  <si>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</si>
  <si>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</si>
  <si>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</si>
  <si>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</si>
  <si>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</si>
  <si>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</si>
  <si>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</si>
  <si>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</si>
  <si>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</si>
  <si>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</si>
  <si>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</si>
  <si>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</si>
  <si>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</si>
  <si>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</si>
  <si>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</si>
  <si>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</si>
  <si>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</si>
  <si>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</si>
  <si>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</si>
  <si>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</si>
  <si>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</si>
  <si>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</si>
  <si>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</si>
  <si>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</si>
  <si>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</si>
  <si>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</si>
  <si>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</si>
  <si>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</si>
  <si>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</si>
  <si>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</si>
  <si>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</si>
  <si>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</si>
  <si>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</si>
  <si>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</si>
  <si>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</si>
  <si>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</si>
  <si>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</si>
  <si>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</si>
  <si>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</si>
  <si>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</si>
  <si>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</si>
  <si>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</si>
  <si>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</si>
  <si>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</si>
  <si>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</si>
  <si>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</si>
  <si>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</si>
  <si>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</si>
  <si>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</si>
  <si>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</si>
  <si>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</si>
  <si>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</si>
  <si>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</si>
  <si>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</si>
  <si>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</si>
  <si>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</si>
  <si>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</si>
  <si>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</si>
  <si>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</si>
  <si>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</si>
  <si>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</si>
  <si>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</si>
  <si>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</si>
  <si>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</si>
  <si>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</si>
  <si>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</si>
  <si>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</si>
  <si>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</si>
  <si>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</si>
  <si>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</si>
  <si>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</si>
  <si>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</si>
  <si>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</si>
  <si>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</si>
  <si>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</si>
  <si>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</si>
  <si>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</si>
  <si>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</si>
  <si>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</si>
  <si>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</si>
  <si>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</si>
  <si>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</si>
  <si>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</si>
  <si>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</si>
  <si>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</si>
  <si>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</si>
  <si>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</si>
  <si>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</si>
  <si>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</si>
  <si>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</si>
  <si>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</si>
  <si>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</si>
  <si>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</si>
  <si>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</si>
  <si>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</si>
  <si>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</si>
  <si>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</si>
  <si>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</si>
  <si>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</si>
  <si>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</si>
  <si>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</si>
  <si>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</si>
  <si>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</si>
  <si>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</si>
  <si>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</si>
  <si>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</si>
  <si>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</si>
  <si>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</si>
  <si>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</si>
  <si>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</si>
  <si>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</si>
  <si>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</si>
  <si>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</si>
  <si>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</si>
  <si>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</si>
  <si>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</si>
  <si>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</si>
  <si>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</si>
  <si>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</si>
  <si>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</si>
  <si>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</si>
  <si>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</si>
  <si>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</si>
  <si>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</si>
  <si>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</si>
  <si>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</si>
  <si>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</si>
  <si>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</si>
  <si>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</si>
  <si>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</si>
  <si>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</si>
  <si>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</si>
  <si>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</si>
  <si>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</si>
  <si>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</si>
  <si>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</si>
  <si>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</si>
  <si>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</si>
  <si>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</si>
  <si>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</si>
  <si>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</si>
  <si>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</si>
  <si>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</si>
  <si>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</si>
  <si>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</si>
  <si>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</si>
  <si>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</si>
  <si>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</si>
  <si>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</si>
  <si>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</si>
  <si>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</si>
  <si>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</si>
  <si>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</si>
  <si>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</si>
  <si>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</si>
  <si>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</si>
  <si>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</si>
  <si>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</si>
  <si>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</si>
  <si>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</si>
  <si>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</si>
  <si>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</si>
  <si>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</si>
  <si>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</si>
  <si>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</si>
  <si>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</si>
  <si>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</si>
  <si>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</si>
  <si>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</si>
  <si>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</si>
  <si>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</si>
  <si>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</si>
  <si>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</si>
  <si>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</si>
  <si>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</si>
  <si>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</si>
  <si>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</si>
  <si>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</si>
  <si>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</si>
  <si>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</si>
  <si>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</si>
  <si>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</si>
  <si>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</si>
  <si>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</si>
  <si>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</si>
  <si>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</si>
  <si>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</si>
  <si>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</si>
  <si>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</si>
  <si>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</si>
  <si>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</si>
  <si>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</si>
  <si>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</si>
  <si>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</si>
  <si>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</si>
  <si>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</si>
  <si>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</si>
  <si>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</si>
  <si>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</si>
  <si>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</si>
  <si>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</si>
  <si>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</si>
  <si>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</si>
  <si>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</si>
  <si>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</si>
  <si>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</si>
  <si>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</si>
  <si>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</si>
  <si>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</si>
  <si>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</si>
  <si>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</si>
  <si>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</si>
  <si>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</si>
  <si>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</si>
  <si>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</si>
  <si>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</si>
  <si>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</si>
  <si>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</si>
  <si>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</si>
  <si>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</si>
  <si>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</si>
  <si>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</si>
  <si>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</si>
  <si>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</si>
  <si>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</si>
  <si>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</si>
  <si>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</si>
  <si>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</si>
  <si>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</si>
  <si>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</si>
  <si>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</si>
  <si>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</si>
  <si>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</si>
  <si>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</si>
  <si>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</si>
  <si>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</si>
  <si>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</si>
  <si>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</si>
  <si>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</si>
  <si>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</si>
  <si>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</si>
  <si>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</si>
  <si>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</si>
  <si>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</si>
  <si>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</si>
  <si>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</si>
  <si>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</si>
  <si>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</si>
  <si>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</si>
  <si>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</si>
  <si>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</si>
  <si>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</si>
  <si>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</si>
  <si>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</si>
  <si>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</si>
  <si>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</si>
  <si>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</si>
  <si>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</si>
  <si>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</si>
  <si>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</si>
  <si>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</si>
  <si>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</si>
  <si>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</si>
  <si>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</si>
  <si>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</si>
  <si>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</si>
  <si>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</si>
  <si>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</si>
  <si>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</si>
  <si>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</si>
  <si>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</si>
  <si>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</si>
  <si>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</si>
  <si>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</si>
  <si>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</si>
  <si>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</si>
  <si>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</si>
  <si>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</si>
  <si>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</si>
  <si>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</si>
  <si>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</si>
  <si>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</si>
  <si>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</si>
  <si>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</si>
  <si>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</si>
  <si>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</si>
  <si>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</si>
  <si>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</si>
  <si>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</si>
  <si>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</si>
  <si>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</si>
  <si>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</si>
  <si>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</si>
  <si>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</si>
  <si>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</si>
  <si>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</si>
  <si>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</si>
  <si>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</si>
  <si>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</si>
  <si>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</si>
  <si>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</si>
  <si>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</si>
  <si>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</si>
  <si>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</si>
  <si>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</si>
  <si>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</si>
  <si>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</si>
  <si>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</si>
  <si>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</si>
  <si>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</si>
  <si>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</si>
  <si>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</si>
  <si>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</si>
  <si>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</si>
  <si>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</si>
  <si>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</si>
  <si>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</si>
  <si>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</si>
  <si>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</si>
  <si>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</si>
  <si>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</si>
  <si>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</si>
  <si>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</si>
  <si>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</si>
  <si>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</si>
  <si>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</si>
  <si>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</si>
  <si>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</si>
  <si>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</si>
  <si>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</si>
  <si>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</si>
  <si>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</si>
  <si>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</si>
  <si>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</si>
  <si>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</si>
  <si>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</si>
  <si>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</si>
  <si>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</si>
  <si>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</si>
  <si>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</si>
  <si>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</si>
  <si>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</si>
  <si>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</si>
  <si>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</si>
  <si>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</si>
  <si>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</si>
  <si>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</si>
  <si>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</si>
  <si>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</si>
  <si>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</si>
  <si>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</si>
  <si>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</si>
  <si>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</si>
  <si>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</si>
  <si>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</si>
  <si>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</si>
  <si>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</si>
  <si>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</si>
  <si>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</si>
  <si>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</si>
  <si>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</si>
  <si>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</si>
  <si>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</si>
  <si>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</si>
  <si>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</si>
  <si>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</si>
  <si>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</si>
  <si>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</si>
  <si>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</si>
  <si>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</si>
  <si>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</si>
  <si>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</si>
  <si>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</si>
  <si>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</si>
  <si>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</si>
  <si>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</si>
  <si>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</si>
  <si>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</si>
  <si>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</si>
  <si>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</si>
  <si>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</si>
  <si>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</si>
  <si>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</si>
  <si>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</si>
  <si>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</si>
  <si>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</si>
  <si>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</si>
  <si>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</si>
  <si>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</si>
  <si>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</si>
  <si>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</si>
  <si>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</si>
  <si>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</si>
  <si>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</si>
  <si>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</si>
  <si>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</si>
  <si>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</si>
  <si>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</si>
  <si>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</si>
  <si>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</si>
  <si>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</si>
  <si>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</si>
  <si>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</si>
  <si>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</si>
  <si>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</si>
  <si>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</si>
  <si>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</si>
  <si>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</si>
  <si>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</si>
  <si>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</si>
  <si>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</si>
  <si>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</si>
  <si>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</si>
  <si>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</si>
  <si>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</si>
  <si>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</si>
  <si>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</si>
  <si>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</si>
  <si>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</si>
  <si>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</si>
  <si>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</si>
  <si>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</si>
  <si>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</si>
  <si>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</si>
  <si>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</si>
  <si>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</si>
  <si>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</si>
  <si>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</si>
  <si>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</si>
  <si>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</si>
  <si>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</si>
  <si>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</si>
  <si>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</si>
  <si>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</si>
  <si>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</si>
  <si>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</si>
  <si>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</si>
  <si>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</si>
  <si>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</si>
  <si>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</si>
  <si>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</si>
  <si>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</si>
  <si>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</si>
  <si>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</si>
  <si>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</si>
  <si>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</si>
  <si>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</si>
  <si>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</si>
  <si>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</si>
  <si>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</si>
  <si>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</si>
  <si>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</si>
  <si>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</si>
  <si>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</si>
  <si>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</si>
  <si>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</si>
  <si>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</si>
  <si>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</si>
  <si>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</si>
  <si>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</si>
  <si>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</si>
  <si>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</si>
  <si>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</si>
  <si>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</si>
  <si>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</si>
  <si>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</si>
  <si>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</si>
  <si>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</si>
  <si>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</si>
  <si>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</si>
  <si>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</si>
  <si>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</si>
  <si>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</si>
  <si>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</si>
  <si>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</si>
  <si>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</si>
  <si>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</si>
  <si>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</si>
  <si>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</si>
  <si>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</si>
  <si>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</si>
  <si>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</si>
  <si>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</si>
  <si>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</si>
  <si>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</si>
  <si>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</si>
  <si>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</si>
  <si>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</si>
  <si>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</si>
  <si>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</si>
  <si>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</si>
  <si>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</si>
  <si>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</si>
  <si>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</si>
  <si>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</si>
  <si>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</si>
  <si>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</si>
  <si>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</si>
  <si>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</si>
  <si>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</si>
  <si>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</si>
  <si>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</si>
  <si>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</si>
  <si>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</si>
  <si>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</si>
  <si>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</si>
  <si>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</si>
  <si>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</si>
  <si>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</si>
  <si>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</si>
  <si>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</si>
  <si>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</si>
  <si>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</si>
  <si>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</si>
  <si>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</si>
  <si>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</si>
  <si>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</si>
  <si>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</si>
  <si>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</si>
  <si>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</si>
  <si>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</si>
  <si>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</si>
  <si>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</si>
  <si>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</si>
  <si>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</si>
  <si>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</si>
  <si>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</si>
  <si>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</si>
  <si>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</si>
  <si>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</si>
  <si>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</si>
  <si>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</si>
  <si>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</si>
  <si>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</si>
  <si>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</si>
  <si>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</si>
  <si>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</si>
  <si>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</si>
  <si>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</si>
  <si>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</si>
  <si>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</si>
  <si>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</si>
  <si>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</si>
  <si>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</si>
  <si>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</si>
  <si>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</si>
  <si>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</si>
  <si>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</si>
  <si>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</si>
  <si>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</si>
  <si>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</si>
  <si>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</si>
  <si>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</si>
  <si>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</si>
  <si>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</si>
  <si>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</si>
  <si>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</si>
  <si>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</si>
  <si>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</si>
  <si>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</si>
  <si>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</si>
  <si>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</si>
  <si>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</si>
  <si>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</si>
  <si>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</si>
  <si>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</si>
  <si>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</si>
  <si>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</si>
  <si>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</si>
  <si>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</si>
  <si>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</si>
  <si>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</si>
  <si>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</si>
  <si>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</si>
  <si>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</si>
  <si>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</si>
  <si>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</si>
  <si>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</si>
  <si>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</si>
  <si>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</si>
  <si>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</si>
  <si>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</si>
  <si>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</si>
  <si>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</si>
  <si>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</si>
  <si>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</si>
  <si>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</si>
  <si>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</si>
  <si>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</si>
  <si>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</si>
  <si>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</si>
  <si>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</si>
  <si>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</si>
  <si>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</si>
  <si>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</si>
  <si>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</si>
  <si>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</si>
  <si>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</si>
  <si>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</si>
  <si>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</si>
  <si>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</si>
  <si>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</si>
  <si>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</si>
  <si>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</si>
  <si>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</si>
  <si>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</si>
  <si>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</si>
  <si>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</si>
  <si>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</si>
  <si>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</si>
  <si>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</si>
  <si>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</si>
  <si>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</si>
  <si>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</si>
  <si>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</si>
  <si>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</si>
  <si>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</si>
  <si>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</si>
  <si>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</si>
  <si>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</si>
  <si>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</si>
  <si>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</si>
  <si>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</si>
  <si>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</si>
  <si>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</si>
  <si>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</si>
  <si>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</si>
  <si>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</si>
  <si>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</si>
  <si>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</si>
  <si>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</si>
  <si>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</si>
  <si>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</si>
  <si>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</si>
  <si>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</si>
  <si>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</si>
  <si>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</si>
  <si>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</si>
  <si>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</si>
  <si>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</si>
  <si>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</si>
  <si>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</si>
  <si>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</si>
  <si>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</si>
  <si>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</si>
  <si>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</si>
  <si>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</si>
  <si>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</si>
  <si>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</si>
  <si>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</si>
  <si>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</si>
  <si>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</si>
  <si>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</si>
  <si>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</si>
  <si>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</si>
  <si>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</si>
  <si>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</si>
  <si>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</si>
  <si>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</si>
  <si>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</si>
  <si>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</si>
  <si>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</si>
  <si>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</si>
  <si>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</si>
  <si>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</si>
  <si>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</si>
  <si>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</si>
  <si>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</si>
  <si>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</si>
  <si>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</si>
  <si>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</si>
  <si>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</si>
  <si>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</si>
  <si>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</si>
  <si>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</si>
  <si>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</si>
  <si>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</si>
  <si>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</si>
  <si>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</si>
  <si>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</si>
  <si>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</si>
  <si>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</si>
  <si>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</si>
  <si>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</si>
  <si>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</si>
  <si>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</si>
  <si>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</si>
  <si>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</si>
  <si>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</si>
  <si>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</si>
  <si>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</si>
  <si>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</si>
  <si>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</si>
  <si>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</si>
  <si>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</si>
  <si>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</si>
  <si>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</si>
  <si>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</si>
  <si>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</si>
  <si>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</si>
  <si>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</si>
  <si>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</si>
  <si>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</si>
  <si>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</si>
  <si>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</si>
  <si>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</si>
  <si>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</si>
  <si>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</si>
  <si>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</si>
  <si>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</si>
  <si>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</si>
  <si>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</si>
  <si>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</si>
  <si>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</si>
  <si>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</si>
  <si>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</si>
  <si>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</si>
  <si>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</si>
  <si>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</si>
  <si>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</si>
  <si>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</si>
  <si>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</si>
  <si>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</si>
  <si>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</si>
  <si>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</si>
  <si>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</si>
  <si>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</si>
  <si>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</si>
  <si>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</si>
  <si>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</si>
  <si>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</si>
  <si>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</si>
  <si>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</si>
  <si>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</si>
  <si>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</si>
  <si>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</si>
  <si>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</si>
  <si>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</si>
  <si>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</si>
  <si>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</si>
  <si>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</si>
  <si>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</si>
  <si>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</si>
  <si>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</si>
  <si>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</si>
  <si>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</si>
  <si>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</si>
  <si>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</si>
  <si>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</si>
  <si>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</si>
  <si>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</si>
  <si>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</si>
  <si>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</si>
  <si>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</si>
  <si>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</si>
  <si>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</si>
  <si>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</si>
  <si>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</si>
  <si>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</si>
  <si>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</si>
  <si>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</si>
  <si>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</si>
  <si>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</si>
  <si>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</si>
  <si>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</si>
  <si>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</si>
  <si>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</si>
  <si>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</si>
  <si>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</si>
  <si>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</si>
  <si>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</si>
  <si>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</si>
  <si>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</si>
  <si>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</si>
  <si>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</si>
  <si>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</si>
  <si>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</si>
  <si>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</si>
  <si>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</si>
  <si>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</si>
  <si>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</si>
  <si>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</si>
  <si>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</si>
  <si>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</si>
  <si>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</si>
  <si>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</si>
  <si>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</si>
  <si>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</si>
  <si>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</si>
  <si>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</si>
  <si>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</si>
  <si>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</si>
  <si>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</si>
  <si>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</si>
  <si>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</si>
  <si>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</si>
  <si>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</si>
  <si>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</si>
  <si>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</si>
  <si>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</si>
  <si>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</si>
  <si>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</si>
  <si>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</si>
  <si>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</si>
  <si>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</si>
  <si>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</si>
  <si>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</si>
  <si>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</si>
  <si>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</si>
  <si>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</si>
  <si>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</si>
  <si>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</si>
  <si>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</si>
  <si>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</si>
  <si>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</si>
  <si>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</si>
  <si>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</si>
  <si>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</si>
  <si>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</si>
  <si>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</si>
  <si>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</si>
  <si>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</si>
  <si>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</si>
  <si>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</si>
  <si>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</si>
  <si>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</si>
  <si>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</si>
  <si>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</si>
  <si>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</si>
  <si>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</si>
  <si>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</si>
  <si>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</si>
  <si>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</si>
  <si>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</si>
  <si>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</si>
  <si>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</si>
  <si>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</si>
  <si>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</si>
  <si>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</si>
  <si>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</si>
  <si>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</si>
  <si>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</si>
  <si>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</si>
  <si>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</si>
  <si>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</si>
  <si>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</si>
  <si>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</si>
  <si>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</si>
  <si>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</si>
  <si>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</si>
  <si>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</si>
  <si>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</si>
  <si>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</si>
  <si>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</si>
  <si>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</si>
  <si>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</si>
  <si>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</si>
  <si>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</si>
  <si>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</si>
  <si>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</si>
  <si>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</si>
  <si>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</si>
  <si>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</si>
  <si>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</si>
  <si>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</si>
  <si>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</si>
  <si>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</si>
  <si>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</si>
  <si>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</si>
  <si>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</si>
  <si>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</si>
  <si>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</si>
  <si>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</si>
  <si>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</si>
  <si>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</si>
  <si>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</si>
  <si>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</si>
  <si>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</si>
  <si>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</si>
  <si>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</si>
  <si>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</si>
  <si>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</si>
  <si>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</si>
  <si>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</si>
  <si>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</si>
  <si>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</si>
  <si>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</si>
  <si>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</si>
  <si>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</si>
  <si>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</si>
  <si>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</si>
  <si>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</si>
  <si>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</si>
  <si>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</si>
  <si>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</si>
  <si>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</si>
  <si>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</si>
  <si>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</si>
  <si>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</si>
  <si>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</si>
  <si>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</si>
  <si>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</si>
  <si>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</si>
  <si>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</si>
  <si>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</si>
  <si>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</si>
  <si>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</si>
  <si>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</si>
  <si>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</si>
  <si>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</si>
  <si>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</si>
  <si>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</si>
  <si>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</si>
  <si>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</si>
  <si>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</si>
  <si>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</si>
  <si>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</si>
  <si>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</si>
  <si>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</si>
  <si>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</si>
  <si>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</si>
  <si>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</si>
  <si>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</si>
  <si>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</si>
  <si>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</si>
  <si>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</si>
  <si>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</si>
  <si>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</si>
  <si>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</si>
  <si>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</si>
  <si>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</si>
  <si>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</si>
  <si>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</si>
  <si>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</si>
  <si>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</si>
  <si>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</si>
  <si>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</si>
  <si>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</si>
  <si>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</si>
  <si>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</si>
  <si>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</si>
  <si>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</si>
  <si>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</si>
  <si>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</si>
  <si>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</si>
  <si>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</si>
  <si>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</si>
  <si>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</si>
  <si>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</si>
  <si>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</si>
  <si>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</si>
  <si>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</si>
  <si>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</si>
  <si>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</si>
  <si>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</si>
  <si>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</si>
  <si>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</si>
  <si>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</si>
  <si>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</si>
  <si>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</si>
  <si>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</si>
  <si>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</si>
  <si>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</si>
  <si>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</si>
  <si>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</si>
  <si>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</si>
  <si>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</si>
  <si>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</si>
  <si>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</si>
  <si>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</si>
  <si>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</si>
  <si>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</si>
  <si>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</si>
  <si>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</si>
  <si>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</si>
  <si>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</si>
  <si>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</si>
  <si>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</si>
  <si>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</si>
  <si>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</si>
  <si>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</si>
  <si>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</si>
  <si>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</si>
  <si>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</si>
  <si>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</si>
  <si>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</si>
  <si>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</si>
  <si>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</si>
  <si>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</si>
  <si>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</si>
  <si>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</si>
  <si>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</si>
  <si>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</si>
  <si>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</si>
  <si>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</si>
  <si>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</si>
  <si>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</si>
  <si>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</si>
  <si>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</si>
  <si>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</si>
  <si>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</si>
  <si>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</si>
  <si>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</si>
  <si>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</si>
  <si>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</si>
  <si>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</si>
  <si>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</si>
  <si>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</si>
  <si>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</si>
  <si>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</si>
  <si>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</si>
  <si>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</si>
  <si>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</si>
  <si>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</si>
  <si>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</si>
  <si>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</si>
  <si>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</si>
  <si>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</si>
  <si>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</si>
  <si>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</si>
  <si>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</si>
  <si>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</si>
  <si>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</si>
  <si>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</si>
  <si>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</si>
  <si>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</si>
  <si>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</si>
  <si>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</si>
  <si>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</si>
  <si>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</si>
  <si>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</si>
  <si>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</si>
  <si>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</si>
  <si>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</si>
  <si>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</si>
  <si>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</si>
  <si>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</si>
  <si>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</si>
  <si>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</si>
  <si>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</si>
  <si>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</si>
  <si>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</si>
  <si>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</si>
  <si>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</si>
  <si>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</si>
  <si>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</si>
  <si>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</si>
  <si>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</si>
  <si>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</si>
  <si>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</si>
  <si>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</si>
  <si>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</si>
  <si>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</si>
  <si>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</si>
  <si>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</si>
  <si>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</si>
  <si>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</si>
  <si>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</si>
  <si>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</si>
  <si>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</si>
  <si>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</si>
  <si>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</si>
  <si>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</si>
  <si>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</si>
  <si>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</si>
  <si>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</si>
  <si>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</si>
  <si>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</si>
  <si>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</si>
  <si>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</si>
  <si>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</si>
  <si>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</si>
  <si>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</si>
  <si>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</si>
  <si>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</si>
  <si>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</si>
  <si>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</si>
  <si>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</si>
  <si>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</si>
  <si>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</si>
  <si>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</si>
  <si>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</si>
  <si>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</si>
  <si>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</si>
  <si>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</si>
  <si>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</si>
  <si>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</si>
  <si>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</si>
  <si>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</si>
  <si>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</si>
  <si>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</si>
  <si>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</si>
  <si>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</si>
  <si>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</si>
  <si>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</si>
  <si>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</si>
  <si>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</si>
  <si>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</si>
  <si>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</si>
  <si>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</si>
  <si>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</si>
  <si>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</si>
  <si>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</si>
  <si>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</si>
  <si>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</si>
  <si>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</si>
  <si>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</si>
  <si>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</si>
  <si>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</si>
  <si>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</si>
  <si>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</si>
  <si>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</si>
  <si>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</si>
  <si>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</si>
  <si>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</si>
  <si>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</si>
  <si>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</si>
  <si>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</si>
  <si>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</si>
  <si>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</si>
  <si>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</si>
  <si>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</si>
  <si>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</si>
  <si>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</si>
  <si>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</si>
  <si>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</si>
  <si>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</si>
  <si>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</si>
  <si>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</si>
  <si>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</si>
  <si>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</si>
  <si>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</si>
  <si>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</si>
  <si>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</si>
  <si>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</si>
  <si>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</si>
  <si>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</si>
  <si>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</si>
  <si>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</si>
  <si>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</si>
  <si>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</si>
  <si>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</si>
  <si>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</si>
  <si>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</si>
  <si>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</si>
  <si>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</si>
  <si>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</si>
  <si>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</si>
  <si>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</si>
  <si>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</si>
  <si>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</si>
  <si>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</si>
  <si>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</si>
  <si>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</si>
  <si>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</si>
  <si>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</si>
  <si>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</si>
  <si>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</si>
  <si>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</si>
  <si>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</si>
  <si>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</si>
  <si>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</si>
  <si>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</si>
  <si>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</si>
  <si>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</si>
  <si>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</si>
  <si>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</si>
  <si>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</si>
  <si>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</si>
  <si>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</si>
  <si>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</si>
  <si>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</si>
  <si>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</si>
  <si>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</si>
  <si>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</si>
  <si>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</si>
  <si>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</si>
  <si>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</si>
  <si>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</si>
  <si>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</si>
  <si>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</si>
  <si>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</si>
  <si>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</si>
  <si>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</si>
  <si>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</si>
  <si>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</si>
  <si>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</si>
  <si>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</si>
  <si>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</si>
  <si>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</si>
  <si>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</si>
  <si>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</si>
  <si>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</si>
  <si>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</si>
  <si>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</si>
  <si>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</si>
  <si>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</si>
  <si>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</si>
  <si>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</si>
  <si>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</si>
  <si>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</si>
  <si>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</si>
  <si>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</si>
  <si>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</si>
  <si>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</si>
  <si>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</si>
  <si>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</si>
  <si>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</si>
  <si>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</si>
  <si>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</si>
  <si>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</si>
  <si>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</si>
  <si>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</si>
  <si>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</si>
  <si>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</si>
  <si>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</si>
  <si>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</si>
  <si>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</si>
  <si>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</si>
  <si>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</si>
  <si>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</si>
  <si>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</si>
  <si>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</si>
  <si>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</si>
  <si>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</si>
  <si>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</si>
  <si>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</si>
  <si>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</si>
  <si>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</si>
  <si>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</si>
  <si>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</si>
  <si>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</si>
  <si>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</si>
  <si>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</si>
  <si>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</si>
  <si>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</si>
  <si>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</si>
  <si>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</si>
  <si>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</si>
  <si>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</si>
  <si>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</si>
  <si>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</si>
  <si>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</si>
  <si>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</si>
  <si>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</si>
  <si>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</si>
  <si>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</si>
  <si>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</si>
  <si>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</si>
  <si>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</si>
  <si>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</si>
  <si>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</si>
  <si>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</si>
  <si>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</si>
  <si>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</si>
  <si>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</si>
  <si>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</si>
  <si>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</si>
  <si>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</si>
  <si>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</si>
  <si>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</si>
  <si>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</si>
  <si>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</si>
  <si>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</si>
  <si>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</si>
  <si>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</si>
  <si>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</si>
  <si>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</si>
  <si>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</si>
  <si>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</si>
  <si>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</si>
  <si>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</si>
  <si>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</si>
  <si>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</si>
  <si>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</si>
  <si>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</si>
  <si>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</si>
  <si>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</si>
  <si>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</si>
  <si>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</si>
  <si>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</si>
  <si>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</si>
  <si>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</si>
  <si>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</si>
  <si>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</si>
  <si>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</si>
  <si>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</si>
  <si>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</si>
  <si>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</si>
  <si>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</si>
  <si>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</si>
  <si>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</si>
  <si>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</si>
  <si>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</si>
  <si>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</si>
  <si>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</si>
  <si>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</si>
  <si>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</si>
  <si>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</si>
  <si>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</si>
  <si>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</si>
  <si>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</si>
  <si>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</si>
  <si>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</si>
  <si>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</si>
  <si>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</si>
  <si>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</si>
  <si>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</si>
  <si>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</si>
  <si>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</si>
  <si>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</si>
  <si>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</si>
  <si>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</si>
  <si>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</si>
  <si>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</si>
  <si>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</si>
  <si>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</si>
  <si>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</si>
  <si>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</si>
  <si>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</si>
  <si>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</si>
  <si>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</si>
  <si>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</si>
  <si>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</si>
  <si>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</si>
  <si>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</si>
  <si>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</si>
  <si>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</si>
  <si>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</si>
  <si>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</si>
  <si>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</si>
  <si>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</si>
  <si>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</si>
  <si>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</si>
  <si>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</si>
  <si>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</si>
  <si>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</si>
  <si>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</si>
  <si>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</si>
  <si>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</si>
  <si>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</si>
  <si>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</si>
  <si>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</si>
  <si>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</si>
  <si>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</si>
  <si>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</si>
  <si>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</si>
  <si>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</si>
  <si>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</si>
  <si>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</si>
  <si>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</si>
  <si>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</si>
  <si>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</si>
  <si>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</si>
  <si>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</si>
  <si>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</si>
  <si>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</si>
  <si>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</si>
  <si>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</si>
  <si>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</si>
  <si>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</si>
  <si>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</si>
  <si>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</si>
  <si>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</si>
  <si>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</si>
  <si>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</si>
  <si>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</si>
  <si>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</si>
  <si>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</si>
  <si>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</si>
  <si>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</si>
  <si>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</si>
  <si>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</si>
  <si>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</si>
  <si>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</si>
  <si>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</si>
  <si>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</si>
  <si>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</si>
  <si>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</si>
  <si>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</si>
  <si>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</si>
  <si>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</si>
  <si>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</si>
  <si>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</si>
  <si>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</si>
  <si>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</si>
  <si>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</si>
  <si>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</si>
  <si>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</si>
  <si>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</si>
  <si>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</si>
  <si>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</si>
  <si>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</si>
  <si>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</si>
  <si>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</si>
  <si>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</si>
  <si>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</si>
  <si>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</si>
  <si>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</si>
  <si>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</si>
  <si>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</si>
  <si>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</si>
  <si>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</si>
  <si>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</si>
  <si>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</si>
  <si>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</si>
  <si>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</si>
  <si>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</si>
  <si>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</si>
  <si>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</si>
  <si>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</si>
  <si>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</si>
  <si>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</si>
  <si>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</si>
  <si>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</si>
  <si>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</si>
  <si>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</si>
  <si>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</si>
  <si>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</si>
  <si>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</si>
  <si>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</si>
  <si>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</si>
  <si>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</si>
  <si>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</si>
  <si>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</si>
  <si>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</si>
  <si>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</si>
  <si>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</si>
  <si>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</si>
  <si>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</si>
  <si>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</si>
  <si>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</si>
  <si>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</si>
  <si>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</si>
  <si>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</si>
  <si>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</si>
  <si>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</si>
  <si>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</si>
  <si>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</si>
  <si>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</si>
  <si>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</si>
  <si>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</si>
  <si>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</si>
  <si>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</si>
  <si>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</si>
  <si>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</si>
  <si>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</si>
  <si>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</si>
  <si>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</si>
  <si>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</si>
  <si>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</si>
  <si>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</si>
  <si>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</si>
  <si>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</si>
  <si>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</si>
  <si>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</si>
  <si>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</si>
  <si>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</si>
  <si>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</si>
  <si>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</si>
  <si>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</si>
  <si>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</si>
  <si>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</si>
  <si>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</si>
  <si>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</si>
  <si>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</si>
  <si>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</si>
  <si>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</si>
  <si>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</si>
  <si>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</si>
  <si>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</si>
  <si>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</si>
  <si>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</si>
  <si>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</si>
  <si>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</si>
  <si>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</si>
  <si>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</si>
  <si>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</si>
  <si>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</si>
  <si>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</si>
  <si>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</si>
  <si>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</si>
  <si>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</si>
  <si>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</si>
  <si>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</si>
  <si>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</si>
  <si>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</si>
  <si>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</si>
  <si>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</si>
  <si>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</si>
  <si>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</si>
  <si>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</si>
  <si>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</si>
  <si>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</si>
  <si>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</si>
  <si>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</si>
  <si>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</si>
  <si>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</si>
  <si>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</si>
  <si>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</si>
  <si>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</si>
  <si>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</si>
  <si>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</si>
  <si>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</si>
  <si>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</si>
  <si>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</si>
  <si>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</si>
  <si>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</si>
  <si>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</si>
  <si>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</si>
  <si>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</si>
  <si>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</si>
  <si>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</si>
  <si>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</si>
  <si>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</si>
  <si>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</si>
  <si>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</si>
  <si>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</si>
  <si>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</si>
  <si>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</si>
  <si>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</si>
  <si>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</si>
  <si>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</si>
  <si>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</si>
  <si>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</si>
  <si>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</si>
  <si>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</si>
  <si>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</si>
  <si>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</si>
  <si>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</si>
  <si>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</si>
  <si>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</si>
  <si>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</si>
  <si>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</si>
  <si>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</si>
  <si>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</si>
  <si>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</si>
  <si>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</si>
  <si>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</si>
  <si>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</si>
  <si>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</si>
  <si>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</si>
  <si>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</si>
  <si>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</si>
  <si>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</si>
  <si>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</si>
  <si>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</si>
  <si>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</si>
  <si>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</si>
  <si>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</si>
  <si>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</si>
  <si>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</si>
  <si>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</si>
  <si>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</si>
  <si>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</si>
  <si>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</si>
  <si>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</si>
  <si>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</si>
  <si>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</si>
  <si>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</si>
  <si>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</si>
  <si>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</si>
  <si>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</si>
  <si>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</si>
  <si>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</si>
  <si>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</si>
  <si>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</si>
  <si>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</si>
  <si>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</si>
  <si>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</si>
  <si>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</si>
  <si>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</si>
  <si>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</si>
  <si>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</si>
  <si>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</si>
  <si>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</si>
  <si>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</si>
  <si>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</si>
  <si>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</si>
  <si>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</si>
  <si>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</si>
  <si>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</si>
  <si>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</si>
  <si>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</si>
  <si>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</si>
  <si>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</si>
  <si>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</si>
  <si>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</si>
  <si>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</si>
  <si>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</si>
  <si>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</si>
  <si>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</si>
  <si>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</si>
  <si>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</si>
  <si>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</si>
  <si>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</si>
  <si>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</si>
  <si>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</si>
  <si>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</si>
  <si>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</si>
  <si>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</si>
  <si>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</si>
  <si>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</si>
  <si>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</si>
  <si>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</si>
  <si>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</si>
  <si>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</si>
  <si>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</si>
  <si>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</si>
  <si>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</si>
  <si>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</si>
  <si>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</si>
  <si>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</si>
  <si>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</si>
  <si>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</si>
  <si>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</si>
  <si>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</si>
  <si>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</si>
  <si>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</si>
  <si>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</si>
  <si>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</si>
  <si>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</si>
  <si>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</si>
  <si>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</si>
  <si>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</si>
  <si>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</si>
  <si>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</si>
  <si>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</si>
  <si>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</si>
  <si>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</si>
  <si>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</si>
  <si>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</si>
  <si>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</si>
  <si>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</si>
  <si>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</si>
  <si>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</si>
  <si>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</si>
  <si>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</si>
  <si>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</si>
  <si>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</si>
  <si>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</si>
  <si>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</si>
  <si>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</si>
  <si>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</si>
  <si>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</si>
  <si>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</si>
  <si>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</si>
  <si>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</si>
  <si>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</si>
  <si>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</si>
  <si>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</si>
  <si>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</si>
  <si>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</si>
  <si>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</si>
  <si>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</si>
  <si>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</si>
  <si>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</si>
  <si>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</si>
  <si>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</si>
  <si>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</si>
  <si>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</si>
  <si>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</si>
  <si>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</si>
  <si>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</si>
  <si>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</si>
  <si>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</si>
  <si>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</si>
  <si>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</si>
  <si>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</si>
  <si>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</si>
  <si>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</si>
  <si>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</si>
  <si>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</si>
  <si>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</si>
  <si>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</si>
  <si>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</si>
  <si>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</si>
  <si>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</si>
  <si>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</si>
  <si>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</si>
  <si>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</si>
  <si>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</si>
  <si>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</si>
  <si>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</si>
  <si>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</si>
  <si>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</si>
  <si>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</si>
  <si>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</si>
  <si>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</si>
  <si>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</si>
  <si>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</si>
  <si>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</si>
  <si>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</si>
  <si>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</si>
  <si>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</si>
  <si>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</si>
  <si>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</si>
  <si>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</si>
  <si>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</si>
  <si>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</si>
  <si>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</si>
  <si>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</si>
  <si>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</si>
  <si>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</si>
  <si>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</si>
  <si>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</si>
  <si>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</si>
  <si>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</si>
  <si>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</si>
  <si>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</si>
  <si>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</si>
  <si>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</si>
  <si>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</si>
  <si>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</si>
  <si>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</si>
  <si>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</si>
  <si>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</si>
  <si>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</si>
  <si>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</si>
  <si>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</si>
  <si>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</si>
  <si>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</si>
  <si>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</si>
  <si>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</si>
  <si>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</si>
  <si>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</si>
  <si>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</si>
  <si>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</si>
  <si>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</si>
  <si>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</si>
  <si>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</si>
  <si>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</si>
  <si>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</si>
  <si>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</si>
  <si>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</si>
  <si>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</si>
  <si>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</si>
  <si>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</si>
  <si>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</si>
  <si>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</si>
  <si>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</si>
  <si>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</si>
  <si>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</si>
  <si>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</si>
  <si>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</si>
  <si>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</si>
  <si>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</si>
  <si>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</si>
  <si>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</si>
  <si>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</si>
  <si>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</si>
  <si>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</si>
  <si>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</si>
  <si>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</si>
  <si>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</si>
  <si>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</si>
  <si>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</si>
  <si>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</si>
  <si>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</si>
  <si>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</si>
  <si>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</si>
  <si>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</si>
  <si>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</si>
  <si>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</si>
  <si>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</si>
  <si>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</si>
  <si>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</si>
  <si>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</si>
  <si>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</si>
  <si>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</si>
  <si>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</si>
  <si>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</si>
  <si>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</si>
  <si>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</si>
  <si>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</si>
  <si>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</si>
  <si>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</si>
  <si>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</si>
  <si>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</si>
  <si>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</si>
  <si>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</si>
  <si>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</si>
  <si>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</si>
  <si>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</si>
  <si>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</si>
  <si>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</si>
  <si>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</si>
  <si>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</si>
  <si>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</si>
  <si>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</si>
  <si>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</si>
  <si>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</si>
  <si>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</si>
  <si>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</si>
  <si>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</si>
  <si>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</si>
  <si>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</si>
  <si>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</si>
  <si>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</si>
  <si>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</si>
  <si>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</si>
  <si>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</si>
  <si>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</si>
  <si>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</si>
  <si>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</si>
  <si>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</si>
  <si>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</si>
  <si>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</si>
  <si>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</si>
  <si>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</si>
  <si>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</si>
  <si>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</si>
  <si>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</si>
  <si>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</si>
  <si>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</si>
  <si>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</si>
  <si>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</si>
  <si>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</si>
  <si>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</si>
  <si>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</si>
  <si>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</si>
  <si>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</si>
  <si>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</si>
  <si>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</si>
  <si>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</si>
  <si>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</si>
  <si>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</si>
  <si>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</si>
  <si>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</si>
  <si>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</si>
  <si>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</si>
  <si>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</si>
  <si>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</si>
  <si>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</si>
  <si>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</si>
  <si>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</si>
  <si>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</si>
  <si>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</si>
  <si>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</si>
  <si>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</si>
  <si>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</si>
  <si>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</si>
  <si>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</si>
  <si>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</si>
  <si>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</si>
  <si>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</si>
  <si>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</si>
  <si>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</si>
  <si>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</si>
  <si>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</si>
  <si>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</si>
  <si>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</si>
  <si>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</si>
  <si>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</si>
  <si>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</si>
  <si>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</si>
  <si>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</si>
  <si>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</si>
  <si>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</si>
  <si>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</si>
  <si>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</si>
  <si>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</si>
  <si>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</si>
  <si>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</si>
  <si>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</si>
  <si>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</si>
  <si>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</si>
  <si>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</si>
  <si>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</si>
  <si>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</si>
  <si>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</si>
  <si>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</si>
  <si>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</si>
  <si>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</si>
  <si>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</si>
  <si>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</si>
  <si>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</si>
  <si>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</si>
  <si>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</si>
  <si>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</si>
  <si>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</si>
  <si>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</si>
  <si>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</si>
  <si>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</si>
  <si>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</si>
  <si>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</si>
  <si>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</si>
  <si>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</si>
  <si>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</si>
  <si>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</si>
  <si>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</si>
  <si>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</si>
  <si>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</si>
  <si>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</si>
  <si>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</si>
  <si>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</si>
  <si>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</si>
  <si>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</si>
  <si>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</si>
  <si>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</si>
  <si>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</si>
  <si>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</si>
  <si>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</si>
  <si>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</si>
  <si>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</si>
  <si>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</si>
  <si>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</si>
  <si>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</si>
  <si>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</si>
  <si>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</si>
  <si>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</si>
  <si>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</si>
  <si>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</si>
  <si>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</si>
  <si>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</si>
  <si>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</si>
  <si>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</si>
  <si>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</si>
  <si>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</si>
  <si>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</si>
  <si>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</si>
  <si>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</si>
  <si>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</si>
  <si>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</si>
  <si>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</si>
  <si>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</si>
  <si>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</si>
  <si>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</si>
  <si>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</si>
  <si>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</si>
  <si>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</si>
  <si>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</si>
  <si>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</si>
  <si>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</si>
  <si>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</si>
  <si>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</si>
  <si>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</si>
  <si>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</si>
  <si>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</si>
  <si>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</si>
  <si>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</si>
  <si>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</si>
  <si>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</si>
  <si>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</si>
  <si>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</si>
  <si>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</si>
  <si>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</si>
  <si>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</si>
  <si>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</si>
  <si>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</si>
  <si>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</si>
  <si>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</si>
  <si>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</si>
  <si>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</si>
  <si>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</si>
  <si>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</si>
  <si>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</si>
  <si>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</si>
  <si>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</si>
  <si>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</si>
  <si>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</si>
  <si>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</si>
  <si>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</si>
  <si>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</si>
  <si>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</si>
  <si>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</si>
  <si>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</si>
  <si>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</si>
  <si>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</si>
  <si>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</si>
  <si>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</si>
  <si>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</si>
  <si>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</si>
  <si>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</si>
  <si>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</si>
  <si>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</si>
  <si>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</si>
  <si>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</si>
  <si>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</si>
  <si>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</si>
  <si>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</si>
  <si>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</si>
  <si>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</si>
  <si>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</si>
  <si>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</si>
  <si>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</si>
  <si>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</si>
  <si>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</si>
  <si>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</si>
  <si>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</si>
  <si>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</si>
  <si>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</si>
  <si>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</si>
  <si>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</si>
  <si>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</si>
  <si>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</si>
  <si>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</si>
  <si>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</si>
  <si>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</si>
  <si>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</si>
  <si>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</si>
  <si>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</si>
  <si>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</si>
  <si>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</si>
  <si>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</si>
  <si>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</si>
  <si>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</si>
  <si>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</si>
  <si>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</si>
  <si>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</si>
  <si>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</si>
  <si>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</si>
  <si>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</si>
  <si>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</si>
  <si>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</si>
  <si>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</si>
  <si>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</si>
  <si>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</si>
  <si>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</si>
  <si>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</si>
  <si>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</si>
  <si>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</si>
  <si>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</si>
  <si>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</si>
  <si>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</si>
  <si>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</si>
  <si>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</si>
  <si>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</si>
  <si>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</si>
  <si>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</si>
  <si>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</si>
  <si>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</si>
  <si>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</si>
  <si>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</si>
  <si>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</si>
  <si>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</si>
  <si>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</si>
  <si>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</si>
  <si>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</si>
  <si>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</si>
  <si>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</si>
  <si>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</si>
  <si>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</si>
  <si>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</si>
  <si>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</si>
  <si>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</si>
  <si>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</si>
  <si>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</si>
  <si>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</si>
  <si>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</si>
  <si>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</si>
  <si>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</si>
  <si>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</si>
  <si>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</si>
  <si>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</si>
  <si>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</si>
  <si>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</si>
  <si>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</si>
  <si>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</si>
  <si>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</si>
  <si>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</si>
  <si>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</si>
  <si>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</si>
  <si>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</si>
  <si>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</si>
  <si>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</si>
  <si>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</si>
  <si>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</si>
  <si>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</si>
  <si>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</si>
  <si>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</si>
  <si>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</si>
  <si>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</si>
  <si>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</si>
  <si>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</si>
  <si>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</si>
  <si>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</si>
  <si>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</si>
  <si>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</si>
  <si>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</si>
  <si>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</si>
  <si>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</si>
  <si>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</si>
  <si>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</si>
  <si>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</si>
  <si>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</si>
  <si>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</si>
  <si>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</si>
  <si>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</si>
  <si>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</si>
  <si>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</si>
  <si>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</si>
  <si>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</si>
  <si>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</si>
  <si>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</si>
  <si>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</si>
  <si>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</si>
  <si>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</si>
  <si>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</si>
  <si>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</si>
  <si>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</si>
  <si>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</si>
  <si>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</si>
  <si>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</si>
  <si>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</si>
  <si>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</si>
  <si>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</si>
  <si>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</si>
  <si>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</si>
  <si>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</si>
  <si>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</si>
  <si>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</si>
  <si>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</si>
  <si>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</si>
  <si>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</si>
  <si>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</si>
  <si>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</si>
  <si>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</si>
  <si>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</si>
  <si>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</si>
  <si>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</si>
  <si>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</si>
  <si>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</si>
  <si>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</si>
  <si>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</si>
  <si>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</si>
  <si>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</si>
  <si>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</si>
  <si>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</si>
  <si>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</si>
  <si>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</si>
  <si>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</si>
  <si>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</si>
  <si>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</si>
  <si>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</si>
  <si>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</si>
  <si>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</si>
  <si>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</si>
  <si>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</si>
  <si>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</si>
  <si>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</si>
  <si>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</si>
  <si>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</si>
  <si>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</si>
  <si>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</si>
  <si>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</si>
  <si>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</si>
  <si>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</si>
  <si>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</si>
  <si>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</si>
  <si>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</si>
  <si>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</si>
  <si>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</si>
  <si>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</si>
  <si>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</si>
  <si>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</si>
  <si>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</si>
  <si>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</si>
  <si>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</si>
  <si>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</si>
  <si>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</si>
  <si>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</si>
  <si>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</si>
  <si>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</si>
  <si>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</si>
  <si>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</si>
  <si>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</si>
  <si>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</si>
  <si>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</si>
  <si>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</si>
  <si>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</si>
  <si>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</si>
  <si>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</si>
  <si>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</si>
  <si>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</si>
  <si>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</si>
  <si>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</si>
  <si>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</si>
  <si>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</si>
  <si>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</si>
  <si>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</si>
  <si>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</si>
  <si>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</si>
  <si>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</si>
  <si>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</si>
  <si>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</si>
  <si>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</si>
  <si>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</si>
  <si>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</si>
  <si>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</si>
  <si>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</si>
  <si>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</si>
  <si>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</si>
  <si>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</si>
  <si>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</si>
  <si>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</si>
  <si>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</si>
  <si>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</si>
  <si>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</si>
  <si>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</si>
  <si>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</si>
  <si>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</si>
  <si>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</si>
  <si>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</si>
  <si>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</si>
  <si>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</si>
  <si>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</si>
  <si>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</si>
  <si>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</si>
  <si>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</si>
  <si>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</si>
  <si>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</si>
  <si>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</si>
  <si>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</si>
  <si>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</si>
  <si>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</si>
  <si>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</si>
  <si>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</si>
  <si>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</si>
  <si>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</si>
  <si>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</si>
  <si>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</si>
  <si>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</si>
  <si>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</si>
  <si>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</si>
  <si>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</si>
  <si>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</si>
  <si>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</si>
  <si>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</si>
  <si>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</si>
  <si>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</si>
  <si>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</si>
  <si>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</si>
  <si>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</si>
  <si>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</si>
  <si>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</si>
  <si>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</si>
  <si>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</si>
  <si>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</si>
  <si>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</si>
  <si>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</si>
  <si>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</si>
  <si>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</si>
  <si>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</si>
  <si>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</si>
  <si>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</si>
  <si>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</si>
  <si>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</si>
  <si>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</si>
  <si>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</si>
  <si>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</si>
  <si>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</si>
  <si>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</si>
  <si>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</si>
  <si>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</si>
  <si>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</si>
  <si>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</si>
  <si>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</si>
  <si>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</si>
  <si>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</si>
  <si>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</si>
  <si>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</si>
  <si>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</si>
  <si>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</si>
  <si>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</si>
  <si>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</si>
  <si>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</si>
  <si>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</si>
  <si>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</si>
  <si>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</si>
  <si>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</si>
  <si>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</si>
  <si>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</si>
  <si>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</si>
  <si>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</si>
  <si>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</si>
  <si>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</si>
  <si>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</si>
  <si>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</si>
  <si>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</si>
  <si>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</si>
  <si>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</si>
  <si>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</si>
  <si>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</si>
  <si>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</si>
  <si>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</si>
  <si>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</si>
  <si>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</si>
  <si>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</si>
  <si>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</si>
  <si>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</si>
  <si>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</si>
  <si>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</si>
  <si>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</si>
  <si>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</si>
  <si>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</si>
  <si>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</si>
  <si>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</si>
  <si>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</si>
  <si>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</si>
  <si>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</si>
  <si>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</si>
  <si>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</si>
  <si>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</si>
  <si>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</si>
  <si>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</si>
  <si>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</si>
  <si>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</si>
  <si>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</si>
  <si>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</si>
  <si>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</si>
  <si>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</si>
  <si>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</si>
  <si>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</si>
  <si>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</si>
  <si>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</si>
  <si>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</si>
  <si>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</si>
  <si>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</si>
  <si>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</si>
  <si>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</si>
  <si>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</si>
  <si>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</si>
  <si>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</si>
  <si>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</si>
  <si>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</si>
  <si>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</si>
  <si>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</si>
  <si>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</si>
  <si>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</si>
  <si>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</si>
  <si>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</si>
  <si>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</si>
  <si>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</si>
  <si>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</si>
  <si>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</si>
  <si>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</si>
  <si>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</si>
  <si>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</si>
  <si>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</si>
  <si>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</si>
  <si>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</si>
  <si>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</si>
  <si>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</si>
  <si>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</si>
  <si>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</si>
  <si>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</si>
  <si>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</si>
  <si>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</si>
  <si>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</si>
  <si>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</si>
  <si>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</si>
  <si>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</si>
  <si>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</si>
  <si>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</si>
  <si>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</si>
  <si>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</si>
  <si>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</si>
  <si>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</si>
  <si>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</si>
  <si>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</si>
  <si>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</si>
  <si>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</si>
  <si>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</si>
  <si>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</si>
  <si>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</si>
  <si>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</si>
  <si>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</si>
  <si>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</si>
  <si>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</si>
  <si>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</si>
  <si>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</si>
  <si>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</si>
  <si>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</si>
  <si>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</si>
  <si>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</si>
  <si>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</si>
  <si>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</si>
  <si>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</si>
  <si>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</si>
  <si>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</si>
  <si>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</si>
  <si>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</si>
  <si>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</si>
  <si>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</si>
  <si>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</si>
  <si>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</si>
  <si>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</si>
  <si>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</si>
  <si>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</si>
  <si>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</si>
  <si>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</si>
  <si>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</si>
  <si>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</si>
  <si>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</si>
  <si>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</si>
  <si>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</si>
  <si>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</si>
  <si>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</si>
  <si>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</si>
  <si>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</si>
  <si>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</si>
  <si>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</si>
  <si>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</si>
  <si>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</si>
  <si>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</si>
  <si>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</si>
  <si>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</si>
  <si>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</si>
  <si>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</si>
  <si>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</si>
  <si>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</si>
  <si>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</si>
  <si>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</si>
  <si>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</si>
  <si>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</si>
  <si>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</si>
  <si>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</si>
  <si>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</si>
  <si>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</si>
  <si>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</si>
  <si>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</si>
  <si>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</si>
  <si>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</si>
  <si>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</si>
  <si>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</si>
  <si>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</si>
  <si>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</si>
  <si>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</si>
  <si>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</si>
  <si>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</si>
  <si>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</si>
  <si>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</si>
  <si>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</si>
  <si>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</si>
  <si>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</si>
  <si>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</si>
  <si>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</si>
  <si>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</si>
  <si>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</si>
  <si>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</si>
  <si>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</si>
  <si>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</si>
  <si>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</si>
  <si>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</si>
  <si>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</si>
  <si>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</si>
  <si>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</si>
  <si>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</si>
  <si>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</si>
  <si>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</si>
  <si>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</si>
  <si>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</si>
  <si>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</si>
  <si>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</si>
  <si>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</si>
  <si>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</si>
  <si>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</si>
  <si>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</si>
  <si>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</si>
  <si>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</si>
  <si>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</si>
  <si>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</si>
  <si>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</si>
  <si>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</si>
  <si>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</si>
  <si>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</si>
  <si>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</si>
  <si>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</si>
  <si>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</si>
  <si>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</si>
  <si>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</si>
  <si>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</si>
  <si>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</si>
  <si>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</si>
  <si>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</si>
  <si>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</si>
  <si>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</si>
  <si>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</si>
  <si>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</si>
  <si>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</si>
  <si>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</si>
  <si>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</si>
  <si>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</si>
  <si>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</si>
  <si>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</si>
  <si>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</si>
  <si>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</si>
  <si>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</si>
  <si>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</si>
  <si>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</si>
  <si>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</si>
  <si>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</si>
  <si>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</si>
  <si>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</si>
  <si>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</si>
  <si>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</si>
  <si>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</si>
  <si>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</si>
  <si>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</si>
  <si>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</si>
  <si>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</si>
  <si>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</si>
  <si>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</si>
  <si>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</si>
  <si>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</si>
  <si>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</si>
  <si>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</si>
  <si>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</si>
  <si>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</si>
  <si>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</si>
  <si>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</si>
  <si>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</si>
  <si>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</si>
  <si>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</si>
  <si>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</si>
  <si>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</si>
  <si>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</si>
  <si>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</si>
  <si>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</si>
  <si>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</si>
  <si>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</si>
  <si>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</si>
  <si>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</si>
  <si>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</si>
  <si>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</si>
  <si>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</si>
  <si>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</si>
  <si>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</si>
  <si>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</si>
  <si>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</si>
  <si>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</si>
  <si>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</si>
  <si>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</si>
  <si>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</si>
  <si>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</si>
  <si>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</si>
  <si>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</si>
  <si>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</si>
  <si>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</si>
  <si>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</si>
  <si>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</si>
  <si>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</si>
  <si>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</si>
  <si>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</si>
  <si>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</si>
  <si>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</si>
  <si>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</si>
  <si>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</si>
  <si>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</si>
  <si>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</si>
  <si>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</si>
  <si>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</si>
  <si>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</si>
  <si>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</si>
  <si>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</si>
  <si>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</si>
  <si>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</si>
  <si>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</si>
  <si>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</si>
  <si>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</si>
  <si>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</si>
  <si>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</si>
  <si>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</si>
  <si>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</si>
  <si>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</si>
  <si>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</si>
  <si>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</si>
  <si>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</si>
  <si>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</si>
  <si>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</si>
  <si>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</si>
  <si>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</si>
  <si>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</si>
  <si>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</si>
  <si>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</si>
  <si>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</si>
  <si>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</si>
  <si>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</si>
  <si>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</si>
  <si>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</si>
  <si>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</si>
  <si>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</si>
  <si>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</si>
  <si>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</si>
  <si>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</si>
  <si>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</si>
  <si>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</si>
  <si>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</si>
  <si>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</si>
  <si>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</si>
  <si>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</si>
  <si>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</si>
  <si>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</si>
  <si>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</si>
  <si>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</si>
  <si>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</si>
  <si>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</si>
  <si>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</si>
  <si>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</si>
  <si>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</si>
  <si>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</si>
  <si>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</si>
  <si>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</si>
  <si>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</si>
  <si>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</si>
  <si>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</si>
  <si>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</si>
  <si>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</si>
  <si>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</si>
  <si>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</si>
  <si>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</si>
  <si>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</si>
  <si>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</si>
  <si>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</si>
  <si>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</si>
  <si>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</si>
  <si>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</si>
  <si>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</si>
  <si>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</si>
  <si>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</si>
  <si>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</si>
  <si>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</si>
  <si>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</si>
  <si>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</si>
  <si>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</si>
  <si>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</si>
  <si>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</si>
  <si>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</si>
  <si>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</si>
  <si>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</si>
  <si>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</si>
  <si>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</si>
  <si>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</si>
  <si>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</si>
  <si>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</si>
  <si>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</si>
  <si>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</si>
  <si>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</si>
  <si>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</si>
  <si>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</si>
  <si>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</si>
  <si>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</si>
  <si>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</si>
  <si>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</si>
  <si>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</si>
  <si>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</si>
  <si>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</si>
  <si>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</si>
  <si>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</si>
  <si>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</si>
  <si>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</si>
  <si>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</si>
  <si>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</si>
  <si>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</si>
  <si>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</si>
  <si>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</si>
  <si>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</si>
  <si>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</si>
  <si>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</si>
  <si>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</si>
  <si>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</si>
  <si>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</si>
  <si>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</si>
  <si>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</si>
  <si>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</si>
  <si>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</si>
  <si>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</si>
  <si>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</si>
  <si>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</si>
  <si>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</si>
  <si>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</si>
  <si>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</si>
  <si>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</si>
  <si>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</si>
  <si>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</si>
  <si>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</si>
  <si>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</si>
  <si>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</si>
  <si>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</si>
  <si>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</si>
  <si>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</si>
  <si>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</si>
  <si>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</si>
  <si>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</si>
  <si>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</si>
  <si>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</si>
  <si>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</si>
  <si>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</si>
  <si>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</si>
  <si>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</si>
  <si>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</si>
  <si>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</si>
  <si>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</si>
  <si>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</si>
  <si>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</si>
  <si>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</si>
  <si>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</si>
  <si>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</si>
  <si>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</si>
  <si>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</si>
  <si>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</si>
  <si>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</si>
  <si>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</si>
  <si>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</si>
  <si>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</si>
  <si>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</si>
  <si>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</si>
  <si>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</si>
  <si>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</si>
  <si>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</si>
  <si>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</si>
  <si>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</si>
  <si>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</si>
  <si>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</si>
  <si>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</si>
  <si>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</si>
  <si>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</si>
  <si>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</si>
  <si>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</si>
  <si>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</si>
  <si>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</si>
  <si>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</si>
  <si>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</si>
  <si>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</si>
  <si>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</si>
  <si>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</si>
  <si>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</si>
  <si>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</si>
  <si>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</si>
  <si>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</si>
  <si>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</si>
  <si>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</si>
  <si>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</si>
  <si>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</si>
  <si>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</si>
  <si>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</si>
  <si>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</si>
  <si>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</si>
  <si>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</si>
  <si>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</si>
  <si>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</si>
  <si>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</si>
  <si>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</si>
  <si>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</si>
  <si>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</si>
  <si>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</si>
  <si>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</si>
  <si>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</si>
  <si>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</si>
  <si>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</si>
  <si>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</si>
  <si>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</si>
  <si>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</si>
  <si>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</si>
  <si>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</si>
  <si>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</si>
  <si>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</si>
  <si>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</si>
  <si>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</si>
  <si>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</si>
  <si>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</si>
  <si>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</si>
  <si>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</si>
  <si>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</si>
  <si>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</si>
  <si>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</si>
  <si>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</si>
  <si>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</si>
  <si>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</si>
  <si>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</si>
  <si>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</si>
  <si>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</si>
  <si>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</si>
  <si>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</si>
  <si>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</si>
  <si>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</si>
  <si>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</si>
  <si>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</si>
  <si>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</si>
  <si>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</si>
  <si>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</si>
  <si>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</si>
  <si>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</si>
  <si>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</si>
  <si>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</si>
  <si>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</si>
  <si>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</si>
  <si>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</si>
  <si>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</si>
  <si>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</si>
  <si>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</si>
  <si>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</si>
  <si>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</si>
  <si>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</si>
  <si>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</si>
  <si>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</si>
  <si>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</si>
  <si>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</si>
  <si>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</si>
  <si>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</si>
  <si>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</si>
  <si>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</si>
  <si>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</si>
  <si>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</si>
  <si>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</si>
  <si>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</si>
  <si>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</si>
  <si>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</si>
  <si>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</si>
  <si>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</si>
  <si>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</si>
  <si>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</si>
  <si>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</si>
  <si>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</si>
  <si>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</si>
  <si>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</si>
  <si>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</si>
  <si>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</si>
  <si>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</si>
  <si>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</si>
  <si>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</si>
  <si>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</si>
  <si>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</si>
  <si>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</si>
  <si>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</si>
  <si>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</si>
  <si>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</si>
  <si>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</si>
  <si>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</si>
  <si>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</si>
  <si>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</si>
  <si>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</si>
  <si>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</si>
  <si>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</si>
  <si>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</si>
  <si>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</si>
  <si>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</si>
  <si>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</si>
  <si>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</si>
  <si>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</si>
  <si>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</si>
  <si>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</si>
  <si>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</si>
  <si>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</si>
  <si>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</si>
  <si>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</si>
  <si>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</si>
  <si>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</si>
  <si>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</si>
  <si>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</si>
  <si>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</si>
  <si>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</si>
  <si>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</si>
  <si>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</si>
  <si>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</si>
  <si>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</si>
  <si>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</si>
  <si>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</si>
  <si>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</si>
  <si>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</si>
  <si>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</si>
  <si>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</si>
  <si>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</si>
  <si>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</si>
  <si>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</si>
  <si>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</si>
  <si>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</si>
  <si>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</si>
  <si>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</si>
  <si>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</si>
  <si>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</si>
  <si>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</si>
  <si>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</si>
  <si>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</si>
  <si>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</si>
  <si>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</si>
  <si>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</si>
  <si>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</si>
  <si>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</si>
  <si>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</si>
  <si>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</si>
  <si>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</si>
  <si>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</si>
  <si>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</si>
  <si>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</si>
  <si>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</si>
  <si>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</si>
  <si>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</si>
  <si>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</si>
  <si>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</si>
  <si>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</si>
  <si>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</si>
  <si>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</si>
  <si>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</si>
  <si>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</si>
  <si>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</si>
  <si>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</si>
  <si>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</si>
  <si>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</si>
  <si>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</si>
  <si>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</si>
  <si>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</si>
  <si>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</si>
  <si>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</si>
  <si>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</si>
  <si>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</si>
  <si>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</si>
  <si>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</si>
  <si>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</si>
  <si>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</si>
  <si>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</si>
  <si>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</si>
  <si>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</si>
  <si>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</si>
  <si>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</si>
  <si>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</si>
  <si>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</si>
  <si>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</si>
  <si>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</si>
  <si>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</si>
  <si>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</si>
  <si>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</si>
  <si>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</si>
  <si>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</si>
  <si>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</si>
  <si>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</si>
  <si>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</si>
  <si>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</si>
  <si>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</si>
  <si>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</si>
  <si>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</si>
  <si>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</si>
  <si>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</si>
  <si>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</si>
  <si>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</si>
  <si>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</si>
  <si>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</si>
  <si>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</si>
  <si>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</si>
  <si>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</si>
  <si>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</si>
  <si>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</si>
  <si>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</si>
  <si>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</si>
  <si>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</si>
  <si>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</si>
  <si>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</si>
  <si>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</si>
  <si>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</si>
  <si>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</si>
  <si>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</si>
  <si>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</si>
  <si>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</si>
  <si>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</si>
  <si>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</si>
  <si>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</si>
  <si>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</si>
  <si>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</si>
  <si>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</si>
  <si>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</si>
  <si>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</si>
  <si>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</si>
  <si>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</si>
  <si>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</si>
  <si>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</si>
  <si>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</si>
  <si>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</si>
  <si>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</si>
  <si>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</si>
  <si>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</si>
  <si>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</si>
  <si>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</si>
  <si>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</si>
  <si>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</si>
  <si>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</si>
  <si>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</si>
  <si>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</si>
  <si>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</si>
  <si>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</si>
  <si>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</si>
  <si>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</si>
  <si>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</si>
  <si>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</si>
  <si>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</si>
  <si>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</si>
  <si>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</si>
  <si>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</si>
  <si>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</si>
  <si>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</si>
  <si>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</si>
  <si>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</si>
  <si>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</si>
  <si>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</si>
  <si>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</si>
  <si>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</si>
  <si>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</si>
  <si>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</si>
  <si>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</si>
  <si>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</si>
  <si>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</si>
  <si>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</si>
  <si>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</si>
  <si>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</si>
  <si>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</si>
  <si>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</si>
  <si>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</si>
  <si>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</si>
  <si>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</si>
  <si>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</si>
  <si>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</si>
  <si>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</si>
  <si>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</si>
  <si>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</si>
  <si>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</si>
  <si>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</si>
  <si>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</si>
  <si>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</si>
  <si>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</si>
  <si>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</si>
  <si>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</si>
  <si>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</si>
  <si>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</si>
  <si>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</si>
  <si>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</si>
  <si>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</si>
  <si>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</si>
  <si>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</si>
  <si>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</si>
  <si>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</si>
  <si>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</si>
  <si>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</si>
  <si>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</si>
  <si>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</si>
  <si>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</si>
  <si>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</si>
  <si>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</si>
  <si>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</si>
  <si>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</si>
  <si>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</si>
  <si>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</si>
  <si>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</si>
  <si>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</si>
  <si>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</si>
  <si>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</si>
  <si>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</si>
  <si>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</si>
  <si>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</si>
  <si>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</si>
  <si>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</si>
  <si>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</si>
  <si>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</si>
  <si>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</si>
  <si>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</si>
  <si>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</si>
  <si>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</si>
  <si>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</si>
  <si>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</si>
  <si>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</si>
  <si>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</si>
  <si>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</si>
  <si>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</si>
  <si>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</si>
  <si>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</si>
  <si>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</si>
  <si>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</si>
  <si>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</si>
  <si>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</si>
  <si>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</si>
  <si>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</si>
  <si>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</si>
  <si>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</si>
  <si>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</si>
  <si>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</si>
  <si>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</si>
  <si>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</si>
  <si>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</si>
  <si>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</si>
  <si>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</si>
  <si>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</si>
  <si>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</si>
  <si>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</si>
  <si>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</si>
  <si>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</si>
  <si>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</si>
  <si>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</si>
  <si>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</si>
  <si>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</si>
  <si>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</si>
  <si>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</si>
  <si>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</si>
  <si>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</si>
  <si>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</si>
  <si>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</si>
  <si>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</si>
  <si>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</si>
  <si>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</si>
  <si>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</si>
  <si>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</si>
  <si>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</si>
  <si>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</si>
  <si>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</si>
  <si>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</si>
  <si>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</si>
  <si>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</si>
  <si>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</si>
  <si>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</si>
  <si>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</si>
  <si>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</si>
  <si>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</si>
  <si>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</si>
  <si>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</si>
  <si>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</si>
  <si>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</si>
  <si>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</si>
  <si>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</si>
  <si>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</si>
  <si>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</si>
  <si>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</si>
  <si>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</si>
  <si>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</si>
  <si>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</si>
  <si>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</si>
  <si>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</si>
  <si>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</si>
  <si>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</si>
  <si>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</si>
  <si>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</si>
  <si>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</si>
  <si>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</si>
  <si>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</si>
  <si>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</si>
  <si>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</si>
  <si>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</si>
  <si>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</si>
  <si>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</si>
  <si>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</si>
  <si>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</si>
  <si>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</si>
  <si>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</si>
  <si>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</si>
  <si>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</si>
  <si>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</si>
  <si>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</si>
  <si>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</si>
  <si>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</si>
  <si>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</si>
  <si>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</si>
  <si>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</si>
  <si>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</si>
  <si>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</si>
  <si>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</si>
  <si>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</si>
  <si>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</si>
  <si>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</si>
  <si>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</si>
  <si>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</si>
  <si>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</si>
  <si>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</si>
  <si>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</si>
  <si>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</si>
  <si>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</si>
  <si>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</si>
  <si>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</si>
  <si>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</si>
  <si>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</si>
  <si>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</si>
  <si>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</si>
  <si>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</si>
  <si>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</si>
  <si>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</si>
  <si>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</si>
  <si>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</si>
  <si>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</si>
  <si>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</si>
  <si>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</si>
  <si>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</si>
  <si>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</si>
  <si>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</si>
  <si>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</si>
  <si>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</si>
  <si>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</si>
  <si>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</si>
  <si>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</si>
  <si>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</si>
  <si>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</si>
  <si>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</si>
  <si>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</si>
  <si>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</si>
  <si>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</si>
  <si>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</si>
  <si>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</si>
  <si>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</si>
  <si>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</si>
  <si>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</si>
  <si>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</si>
  <si>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</si>
  <si>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</si>
  <si>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</si>
  <si>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</si>
  <si>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</si>
  <si>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</si>
  <si>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</si>
  <si>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</si>
  <si>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</si>
  <si>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</si>
  <si>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</si>
  <si>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</si>
  <si>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</si>
  <si>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</si>
  <si>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</si>
  <si>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</si>
  <si>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</si>
  <si>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</si>
  <si>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</si>
  <si>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</si>
  <si>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</si>
  <si>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</si>
  <si>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</si>
  <si>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</si>
  <si>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</si>
  <si>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</si>
  <si>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</si>
  <si>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</si>
  <si>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</si>
  <si>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</si>
  <si>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</si>
  <si>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</si>
  <si>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</si>
  <si>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</si>
  <si>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</si>
  <si>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</si>
  <si>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</si>
  <si>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</si>
  <si>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</si>
  <si>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</si>
  <si>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</si>
  <si>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</si>
  <si>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</si>
  <si>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</si>
  <si>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</si>
  <si>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</si>
  <si>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</si>
  <si>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</si>
  <si>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</si>
  <si>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</si>
  <si>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</si>
  <si>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</si>
  <si>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</si>
  <si>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</si>
  <si>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</si>
  <si>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</si>
  <si>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</si>
  <si>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</si>
  <si>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</si>
  <si>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</si>
  <si>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</si>
  <si>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</si>
  <si>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</si>
  <si>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</si>
  <si>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</si>
  <si>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</si>
  <si>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</si>
  <si>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</si>
  <si>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</si>
  <si>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</si>
  <si>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</si>
  <si>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</si>
  <si>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</si>
  <si>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</si>
  <si>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</si>
  <si>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</si>
  <si>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</si>
  <si>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</si>
  <si>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</si>
  <si>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</si>
  <si>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</si>
  <si>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</si>
  <si>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</si>
  <si>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</si>
  <si>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</si>
  <si>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</si>
  <si>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</si>
  <si>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</si>
  <si>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</si>
  <si>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</si>
  <si>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</si>
  <si>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</si>
  <si>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</si>
  <si>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</si>
  <si>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</si>
  <si>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</si>
  <si>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</si>
  <si>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</si>
  <si>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</si>
  <si>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</si>
  <si>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</si>
  <si>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</si>
  <si>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</si>
  <si>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</si>
  <si>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</si>
  <si>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</si>
  <si>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</si>
  <si>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</si>
  <si>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</si>
  <si>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</si>
  <si>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</si>
  <si>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</si>
  <si>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</si>
  <si>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</si>
  <si>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</si>
  <si>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</si>
  <si>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</si>
  <si>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</si>
  <si>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</si>
  <si>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</si>
  <si>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</si>
  <si>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</si>
  <si>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</si>
  <si>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</si>
  <si>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</si>
  <si>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</si>
  <si>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</si>
  <si>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</si>
  <si>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</si>
  <si>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</si>
  <si>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</si>
  <si>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</si>
  <si>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</si>
  <si>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</si>
  <si>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</si>
  <si>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</si>
  <si>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</si>
  <si>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</si>
  <si>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</si>
  <si>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</si>
  <si>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</si>
  <si>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</si>
  <si>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</si>
  <si>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</si>
  <si>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</si>
  <si>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</si>
  <si>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</si>
  <si>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</si>
  <si>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</si>
  <si>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</si>
  <si>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</si>
  <si>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</si>
  <si>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</si>
  <si>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</si>
  <si>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</si>
  <si>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</si>
  <si>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</si>
  <si>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</si>
  <si>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</si>
  <si>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</si>
  <si>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</si>
  <si>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</si>
  <si>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</si>
  <si>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</si>
  <si>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</si>
  <si>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</si>
  <si>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</si>
  <si>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</si>
  <si>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</si>
  <si>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</si>
  <si>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</si>
  <si>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</si>
  <si>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</si>
  <si>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</si>
  <si>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</si>
  <si>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</si>
  <si>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</si>
  <si>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</si>
  <si>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</si>
  <si>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</si>
  <si>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</si>
  <si>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</si>
  <si>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</si>
  <si>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</si>
  <si>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</si>
  <si>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</si>
  <si>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</si>
  <si>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</si>
  <si>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</si>
  <si>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</si>
  <si>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</si>
  <si>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</si>
  <si>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</si>
  <si>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</si>
  <si>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</si>
  <si>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</si>
  <si>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</si>
  <si>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</si>
  <si>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</si>
  <si>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</si>
  <si>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</si>
  <si>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</si>
  <si>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</si>
  <si>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</si>
  <si>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</si>
  <si>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</si>
  <si>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</si>
  <si>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</si>
  <si>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</si>
  <si>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</si>
  <si>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</si>
  <si>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</si>
  <si>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</si>
  <si>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</si>
  <si>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</si>
  <si>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</si>
  <si>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</si>
  <si>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</si>
  <si>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</si>
  <si>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</si>
  <si>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</si>
  <si>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</si>
  <si>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</si>
  <si>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</si>
  <si>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</si>
  <si>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</si>
  <si>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</si>
  <si>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</si>
  <si>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</si>
  <si>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</si>
  <si>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</si>
  <si>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</si>
  <si>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</si>
  <si>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</si>
  <si>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</si>
  <si>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</si>
  <si>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</si>
  <si>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</si>
  <si>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</si>
  <si>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</si>
  <si>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</si>
  <si>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</si>
  <si>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</si>
  <si>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</si>
  <si>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</si>
  <si>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</si>
  <si>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</si>
  <si>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</si>
  <si>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</si>
  <si>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</si>
  <si>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</si>
  <si>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</si>
  <si>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</si>
  <si>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</si>
  <si>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</si>
  <si>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</si>
  <si>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</si>
  <si>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</si>
  <si>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</si>
  <si>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</si>
  <si>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</si>
  <si>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</si>
  <si>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</si>
  <si>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</si>
  <si>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</si>
  <si>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</si>
  <si>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</si>
  <si>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</si>
  <si>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</si>
  <si>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</si>
  <si>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</si>
  <si>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</si>
  <si>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</si>
  <si>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</si>
  <si>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</si>
  <si>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</si>
  <si>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</si>
  <si>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</si>
  <si>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</si>
  <si>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</si>
  <si>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</si>
  <si>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</si>
  <si>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</si>
  <si>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</si>
  <si>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</si>
  <si>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</si>
  <si>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</si>
  <si>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</si>
  <si>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</si>
  <si>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</si>
  <si>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</si>
  <si>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</si>
  <si>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</si>
  <si>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</si>
  <si>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</si>
  <si>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</si>
  <si>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</si>
  <si>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</si>
  <si>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</si>
  <si>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</si>
  <si>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</si>
  <si>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</si>
  <si>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</si>
  <si>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</si>
  <si>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</si>
  <si>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</si>
  <si>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</si>
  <si>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</si>
  <si>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</si>
  <si>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</si>
  <si>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</si>
  <si>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</si>
  <si>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</si>
  <si>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</si>
  <si>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</si>
  <si>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</si>
  <si>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</si>
  <si>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</si>
  <si>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</si>
  <si>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</si>
  <si>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</si>
  <si>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</si>
  <si>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</si>
  <si>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</si>
  <si>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</si>
  <si>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</si>
  <si>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</si>
  <si>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</si>
  <si>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</si>
  <si>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</si>
  <si>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</si>
  <si>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</si>
  <si>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</si>
  <si>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</si>
  <si>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</si>
  <si>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</si>
  <si>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</si>
  <si>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</si>
  <si>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</si>
  <si>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</si>
  <si>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</si>
  <si>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</si>
  <si>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</si>
  <si>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</si>
  <si>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</si>
  <si>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</si>
  <si>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</si>
  <si>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</si>
  <si>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</si>
  <si>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</si>
  <si>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</si>
  <si>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</si>
  <si>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</si>
  <si>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</si>
  <si>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</si>
  <si>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</si>
  <si>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</si>
  <si>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</si>
  <si>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</si>
  <si>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</si>
  <si>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</si>
  <si>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</si>
  <si>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</si>
  <si>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</si>
  <si>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</si>
  <si>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</si>
  <si>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</si>
  <si>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</si>
  <si>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</si>
  <si>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</si>
  <si>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</si>
  <si>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</si>
  <si>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</si>
  <si>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</si>
  <si>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</si>
  <si>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</si>
  <si>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</si>
  <si>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</si>
  <si>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</si>
  <si>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</si>
  <si>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</si>
  <si>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</si>
  <si>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</si>
  <si>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</si>
  <si>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</si>
  <si>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</si>
  <si>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</si>
  <si>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</si>
  <si>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</si>
  <si>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</si>
  <si>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</si>
  <si>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</si>
  <si>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</si>
  <si>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</si>
  <si>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</si>
  <si>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</si>
  <si>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</si>
  <si>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</si>
  <si>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</si>
  <si>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</si>
  <si>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</si>
  <si>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</si>
  <si>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</si>
  <si>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</si>
  <si>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</si>
  <si>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</si>
  <si>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</si>
  <si>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</si>
  <si>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</si>
  <si>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</si>
  <si>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</si>
  <si>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</si>
  <si>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</si>
  <si>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</si>
  <si>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</si>
  <si>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</si>
  <si>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</si>
  <si>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</si>
  <si>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</si>
  <si>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</si>
  <si>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</si>
  <si>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</si>
  <si>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</si>
  <si>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</si>
  <si>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</si>
  <si>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</si>
  <si>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</si>
  <si>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</si>
  <si>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</si>
  <si>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</si>
  <si>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</si>
  <si>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</si>
  <si>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</si>
  <si>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</si>
  <si>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</si>
  <si>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</si>
  <si>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</si>
  <si>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</si>
  <si>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</si>
  <si>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</si>
  <si>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</si>
  <si>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</si>
  <si>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</si>
  <si>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</si>
  <si>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</si>
  <si>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</si>
  <si>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</si>
  <si>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</si>
  <si>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</si>
  <si>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</si>
  <si>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</si>
  <si>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</si>
  <si>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</si>
  <si>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</si>
  <si>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</si>
  <si>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</si>
  <si>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</si>
  <si>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</si>
  <si>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</si>
  <si>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</si>
  <si>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</si>
  <si>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</si>
  <si>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</si>
  <si>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</si>
  <si>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</si>
  <si>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</si>
  <si>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</si>
  <si>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</si>
  <si>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</si>
  <si>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</si>
  <si>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</si>
  <si>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</si>
  <si>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</si>
  <si>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</si>
  <si>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</si>
  <si>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</si>
  <si>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</si>
  <si>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</si>
  <si>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</si>
  <si>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</si>
  <si>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</si>
  <si>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</si>
  <si>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</si>
  <si>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</si>
  <si>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</si>
  <si>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</si>
  <si>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</si>
  <si>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</si>
  <si>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</si>
  <si>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</si>
  <si>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</si>
  <si>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</si>
  <si>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</si>
  <si>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</si>
  <si>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</si>
  <si>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</si>
  <si>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</si>
  <si>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</si>
  <si>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</si>
  <si>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</si>
  <si>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</si>
  <si>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</si>
  <si>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</si>
  <si>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</si>
  <si>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</si>
  <si>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</si>
  <si>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</si>
  <si>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</si>
  <si>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</si>
  <si>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</si>
  <si>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</si>
  <si>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</si>
  <si>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</si>
  <si>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</si>
  <si>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</si>
  <si>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</si>
  <si>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</si>
  <si>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</si>
  <si>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</si>
  <si>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</si>
  <si>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</si>
  <si>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</si>
  <si>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</si>
  <si>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</si>
  <si>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</si>
  <si>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</si>
  <si>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</si>
  <si>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</si>
  <si>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</si>
  <si>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</si>
  <si>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</si>
  <si>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</si>
  <si>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</si>
  <si>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</si>
  <si>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</si>
  <si>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</si>
  <si>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</si>
  <si>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</si>
  <si>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</si>
  <si>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</si>
  <si>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</si>
  <si>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</si>
  <si>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</si>
  <si>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</si>
  <si>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</si>
  <si>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</si>
  <si>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</si>
  <si>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</si>
  <si>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</si>
  <si>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</si>
  <si>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</si>
  <si>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</si>
  <si>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</si>
  <si>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</si>
  <si>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</si>
  <si>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</si>
  <si>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</si>
  <si>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</si>
  <si>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</si>
  <si>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</si>
  <si>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</si>
  <si>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</si>
  <si>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</si>
  <si>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</si>
  <si>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</si>
  <si>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</si>
  <si>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</si>
  <si>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</si>
  <si>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</si>
  <si>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</si>
  <si>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</si>
  <si>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</si>
  <si>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</si>
  <si>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</si>
  <si>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</si>
  <si>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</si>
  <si>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</si>
  <si>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</si>
  <si>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</si>
  <si>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</si>
  <si>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</si>
  <si>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</si>
  <si>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</si>
  <si>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</si>
  <si>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</si>
  <si>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</si>
  <si>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</si>
  <si>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</si>
  <si>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</si>
  <si>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</si>
  <si>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</si>
  <si>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</si>
  <si>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</si>
  <si>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</si>
  <si>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</si>
  <si>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</si>
  <si>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</si>
  <si>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</si>
  <si>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</si>
  <si>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</si>
  <si>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</si>
  <si>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</si>
  <si>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</si>
  <si>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</si>
  <si>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</si>
  <si>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</si>
  <si>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</si>
  <si>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</si>
  <si>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</si>
  <si>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</si>
  <si>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</si>
  <si>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</si>
  <si>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</si>
  <si>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</si>
  <si>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</si>
  <si>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</si>
  <si>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</si>
  <si>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</si>
  <si>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</si>
  <si>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</si>
  <si>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</si>
  <si>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</si>
  <si>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</si>
  <si>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</si>
  <si>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</si>
  <si>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</si>
  <si>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</si>
  <si>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</si>
  <si>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</si>
  <si>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</si>
  <si>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</si>
  <si>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</si>
  <si>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</si>
  <si>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</si>
  <si>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</si>
  <si>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</si>
  <si>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</si>
  <si>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</si>
  <si>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</si>
  <si>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</si>
  <si>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</si>
  <si>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</si>
  <si>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</si>
  <si>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</si>
  <si>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</si>
  <si>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</si>
  <si>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</si>
  <si>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</si>
  <si>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</si>
  <si>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</si>
  <si>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</si>
  <si>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</si>
  <si>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</si>
  <si>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</si>
  <si>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</si>
  <si>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</si>
  <si>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</si>
  <si>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</si>
  <si>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</si>
  <si>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</si>
  <si>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</si>
  <si>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</si>
  <si>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</si>
  <si>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</si>
  <si>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</si>
  <si>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</si>
  <si>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</si>
  <si>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</si>
  <si>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</si>
  <si>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</si>
  <si>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</si>
  <si>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</si>
  <si>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</si>
  <si>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</si>
  <si>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</si>
  <si>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</si>
  <si>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</si>
  <si>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</si>
  <si>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</si>
  <si>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</si>
  <si>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</si>
  <si>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</si>
  <si>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</si>
  <si>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</si>
  <si>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</si>
  <si>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</si>
  <si>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</si>
  <si>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</si>
  <si>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</si>
  <si>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</si>
  <si>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</si>
  <si>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</si>
  <si>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</si>
  <si>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</si>
  <si>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</si>
  <si>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</si>
  <si>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</si>
  <si>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</si>
  <si>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</si>
  <si>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</si>
  <si>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</si>
  <si>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</si>
  <si>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</si>
  <si>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</si>
  <si>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</si>
  <si>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</si>
  <si>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</si>
  <si>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</si>
  <si>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</si>
  <si>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</si>
  <si>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</si>
  <si>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</si>
  <si>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</si>
  <si>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</si>
  <si>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</si>
  <si>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</si>
  <si>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</si>
  <si>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</si>
  <si>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</si>
  <si>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</si>
  <si>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</si>
  <si>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</si>
  <si>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</si>
  <si>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</si>
  <si>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</si>
  <si>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</si>
  <si>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</si>
  <si>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</si>
  <si>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</si>
  <si>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</si>
  <si>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</si>
  <si>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</si>
  <si>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</si>
  <si>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</si>
  <si>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</si>
  <si>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</si>
  <si>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</si>
  <si>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</si>
  <si>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</si>
  <si>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</si>
  <si>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</si>
  <si>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</si>
  <si>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</si>
  <si>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</si>
  <si>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</si>
  <si>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</si>
  <si>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</si>
  <si>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</si>
  <si>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</si>
  <si>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</si>
  <si>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</si>
  <si>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</si>
  <si>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</si>
  <si>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</si>
  <si>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</si>
  <si>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</si>
  <si>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</si>
  <si>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</si>
  <si>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</si>
  <si>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</si>
  <si>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</si>
  <si>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</si>
  <si>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</si>
  <si>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</si>
  <si>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</si>
  <si>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</si>
  <si>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</si>
  <si>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</si>
  <si>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</si>
  <si>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</si>
  <si>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</si>
  <si>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</si>
  <si>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</si>
  <si>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</si>
  <si>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</si>
  <si>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</si>
  <si>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</si>
  <si>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</si>
  <si>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</si>
  <si>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</si>
  <si>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</si>
  <si>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</si>
  <si>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</si>
  <si>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</si>
  <si>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</si>
  <si>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</si>
  <si>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</si>
  <si>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</si>
  <si>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</si>
  <si>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</si>
  <si>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</si>
  <si>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</si>
  <si>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</si>
  <si>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</si>
  <si>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</si>
  <si>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</si>
  <si>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</si>
  <si>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</si>
  <si>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</si>
  <si>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</si>
  <si>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</si>
  <si>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</si>
  <si>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</si>
  <si>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</si>
  <si>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</si>
  <si>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</si>
  <si>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</si>
  <si>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</si>
  <si>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</si>
  <si>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</si>
  <si>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</si>
  <si>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</si>
  <si>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</si>
  <si>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</si>
  <si>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</si>
  <si>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</si>
  <si>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</si>
  <si>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</si>
  <si>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</si>
  <si>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</si>
  <si>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</si>
  <si>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</si>
  <si>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</si>
  <si>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</si>
  <si>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</si>
  <si>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</si>
  <si>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</si>
  <si>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</si>
  <si>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</si>
  <si>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</si>
  <si>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</si>
  <si>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</si>
  <si>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</si>
  <si>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</si>
  <si>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</si>
  <si>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</si>
  <si>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</si>
  <si>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</si>
  <si>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</si>
  <si>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</si>
  <si>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</si>
  <si>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</si>
  <si>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</si>
  <si>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</si>
  <si>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</si>
  <si>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</si>
  <si>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</si>
  <si>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</si>
  <si>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</si>
  <si>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</si>
  <si>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</si>
  <si>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</si>
  <si>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</si>
  <si>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</si>
  <si>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</si>
  <si>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</si>
  <si>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</si>
  <si>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</si>
  <si>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</si>
  <si>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</si>
  <si>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</si>
  <si>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</si>
  <si>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</si>
  <si>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</si>
  <si>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</si>
  <si>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</si>
  <si>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</si>
  <si>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</si>
  <si>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</si>
  <si>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</si>
  <si>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</si>
  <si>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</si>
  <si>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</si>
  <si>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</si>
  <si>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</si>
  <si>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</si>
  <si>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</si>
  <si>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</si>
  <si>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</si>
  <si>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</si>
  <si>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</si>
  <si>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</si>
  <si>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</si>
  <si>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</si>
  <si>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</si>
  <si>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</si>
  <si>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</si>
  <si>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</si>
  <si>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</si>
  <si>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</si>
  <si>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</si>
  <si>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</si>
  <si>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</si>
  <si>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</si>
  <si>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</si>
  <si>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</si>
  <si>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</si>
  <si>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</si>
  <si>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</si>
  <si>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</si>
  <si>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</si>
  <si>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</si>
  <si>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</si>
  <si>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</si>
  <si>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</si>
  <si>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</si>
  <si>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</si>
  <si>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</si>
  <si>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</si>
  <si>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</si>
  <si>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</si>
  <si>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</si>
  <si>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</si>
  <si>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</si>
  <si>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</si>
  <si>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</si>
  <si>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</si>
  <si>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</si>
  <si>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</si>
  <si>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</si>
  <si>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</si>
  <si>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</si>
  <si>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</si>
  <si>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</si>
  <si>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</si>
  <si>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</si>
  <si>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</si>
  <si>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</si>
  <si>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</si>
  <si>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</si>
  <si>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</si>
  <si>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</si>
  <si>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</si>
  <si>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</si>
  <si>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</si>
  <si>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</si>
  <si>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</si>
  <si>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</si>
  <si>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</si>
  <si>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</si>
  <si>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</si>
  <si>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</si>
  <si>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</si>
  <si>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</si>
  <si>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</si>
  <si>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</si>
  <si>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</si>
  <si>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</si>
  <si>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</si>
  <si>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</si>
  <si>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</si>
  <si>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</si>
  <si>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</si>
  <si>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</si>
  <si>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</si>
  <si>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</si>
  <si>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</si>
  <si>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</si>
  <si>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</si>
  <si>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</si>
  <si>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</si>
  <si>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</si>
  <si>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</si>
  <si>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</si>
  <si>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</si>
  <si>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</si>
  <si>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</si>
  <si>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</si>
  <si>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</si>
  <si>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</si>
  <si>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</si>
  <si>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</si>
  <si>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</si>
  <si>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</si>
  <si>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</si>
  <si>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</si>
  <si>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</si>
  <si>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</si>
  <si>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</si>
  <si>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</si>
  <si>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</si>
  <si>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</si>
  <si>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</si>
  <si>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</si>
  <si>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</si>
  <si>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</si>
  <si>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</si>
  <si>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</si>
  <si>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</si>
  <si>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</si>
  <si>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</si>
  <si>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</si>
  <si>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</si>
  <si>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</si>
  <si>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</si>
  <si>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</si>
  <si>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</si>
  <si>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</si>
  <si>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</si>
  <si>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</si>
  <si>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</si>
  <si>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</si>
  <si>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</si>
  <si>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</si>
  <si>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</si>
  <si>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</si>
  <si>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</si>
  <si>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</si>
  <si>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</si>
  <si>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</si>
  <si>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</si>
  <si>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</si>
  <si>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</si>
  <si>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</si>
  <si>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</si>
  <si>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</si>
  <si>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</si>
  <si>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</si>
  <si>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</si>
  <si>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</si>
  <si>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</si>
  <si>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</si>
  <si>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</si>
  <si>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</si>
  <si>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</si>
  <si>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</si>
  <si>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</si>
  <si>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</si>
  <si>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</si>
  <si>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</si>
  <si>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</si>
  <si>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</si>
  <si>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</si>
  <si>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</si>
  <si>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</si>
  <si>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</si>
  <si>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</si>
  <si>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</si>
  <si>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</si>
  <si>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</si>
  <si>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</si>
  <si>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</si>
  <si>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</si>
  <si>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</si>
  <si>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</si>
  <si>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</si>
  <si>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</si>
  <si>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</si>
  <si>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</si>
  <si>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</si>
  <si>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</si>
  <si>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</si>
  <si>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</si>
  <si>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</si>
  <si>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</si>
  <si>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</si>
  <si>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</si>
  <si>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</si>
  <si>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</si>
  <si>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</si>
  <si>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</si>
  <si>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</si>
  <si>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</si>
  <si>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</si>
  <si>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</si>
  <si>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</si>
  <si>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</si>
  <si>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</si>
  <si>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</si>
  <si>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</si>
  <si>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</si>
  <si>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</si>
  <si>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</si>
  <si>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</si>
  <si>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</si>
  <si>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</si>
  <si>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</si>
  <si>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</si>
  <si>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</si>
  <si>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</si>
  <si>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</si>
  <si>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</si>
  <si>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</si>
  <si>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</si>
  <si>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</si>
  <si>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</si>
  <si>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</si>
  <si>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</si>
  <si>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</si>
  <si>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</si>
  <si>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</si>
  <si>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</si>
  <si>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</si>
  <si>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</si>
  <si>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</si>
  <si>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</si>
  <si>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</si>
  <si>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</si>
  <si>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</si>
  <si>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</si>
  <si>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</si>
  <si>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</si>
  <si>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</si>
  <si>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</si>
  <si>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</si>
  <si>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</si>
  <si>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</si>
  <si>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</si>
  <si>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</si>
  <si>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</si>
  <si>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</si>
  <si>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</si>
  <si>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</si>
  <si>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</si>
  <si>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</si>
  <si>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</si>
  <si>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</si>
  <si>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</si>
  <si>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</si>
  <si>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</si>
  <si>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</si>
  <si>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</si>
  <si>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</si>
  <si>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</si>
  <si>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</si>
  <si>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</si>
  <si>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</si>
  <si>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</si>
  <si>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</si>
  <si>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</si>
  <si>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</si>
  <si>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</si>
  <si>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</si>
  <si>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</si>
  <si>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</si>
  <si>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</si>
  <si>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</si>
  <si>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</si>
  <si>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</si>
  <si>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</si>
  <si>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</si>
  <si>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</si>
  <si>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</si>
  <si>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</si>
  <si>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</si>
  <si>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</si>
  <si>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</si>
  <si>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</si>
  <si>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</si>
  <si>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</si>
  <si>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</si>
  <si>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</si>
  <si>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</si>
  <si>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</si>
  <si>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</si>
  <si>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</si>
  <si>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</si>
  <si>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</si>
  <si>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</si>
  <si>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</si>
  <si>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</si>
  <si>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</si>
  <si>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</si>
  <si>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</si>
  <si>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</si>
  <si>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</si>
  <si>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</si>
  <si>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</si>
  <si>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</si>
  <si>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</si>
  <si>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</si>
  <si>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</si>
  <si>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</si>
  <si>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</si>
  <si>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</si>
  <si>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</si>
  <si>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</si>
  <si>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</si>
  <si>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</si>
  <si>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</si>
  <si>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</si>
  <si>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</si>
  <si>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</si>
  <si>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</si>
  <si>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</si>
  <si>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</si>
  <si>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</si>
  <si>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</si>
  <si>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</si>
  <si>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</si>
  <si>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</si>
  <si>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</si>
  <si>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</si>
  <si>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</si>
  <si>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</si>
  <si>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</si>
  <si>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</si>
  <si>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</si>
  <si>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</si>
  <si>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</si>
  <si>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</si>
  <si>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</si>
  <si>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</si>
  <si>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</si>
  <si>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</si>
  <si>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</si>
  <si>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</si>
  <si>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</si>
  <si>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</si>
  <si>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</si>
  <si>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</si>
  <si>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</si>
  <si>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</si>
  <si>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</si>
  <si>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</si>
  <si>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</si>
  <si>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</si>
  <si>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</si>
  <si>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</si>
  <si>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</si>
  <si>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</si>
  <si>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</si>
  <si>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</si>
  <si>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</si>
  <si>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</si>
  <si>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</si>
  <si>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</si>
  <si>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</si>
  <si>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</si>
  <si>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</si>
  <si>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</si>
  <si>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</si>
  <si>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</si>
  <si>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</si>
  <si>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</si>
  <si>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</si>
  <si>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</si>
  <si>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</si>
  <si>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</si>
  <si>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</si>
  <si>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</si>
  <si>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</si>
  <si>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</si>
  <si>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</si>
  <si>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</si>
  <si>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</si>
  <si>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</si>
  <si>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</si>
  <si>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</si>
  <si>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</si>
  <si>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</si>
  <si>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</si>
  <si>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</si>
  <si>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</si>
  <si>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</si>
  <si>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</si>
  <si>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</si>
  <si>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</si>
  <si>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</si>
  <si>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</si>
  <si>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</si>
  <si>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</si>
  <si>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</si>
  <si>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</si>
  <si>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</si>
  <si>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</si>
  <si>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</si>
  <si>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</si>
  <si>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</si>
  <si>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</si>
  <si>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</si>
  <si>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</si>
  <si>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</si>
  <si>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</si>
  <si>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</si>
  <si>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</si>
  <si>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</si>
  <si>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</si>
  <si>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</si>
  <si>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</si>
  <si>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</si>
  <si>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</si>
  <si>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</si>
  <si>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</si>
  <si>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</si>
  <si>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</si>
  <si>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</si>
  <si>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</si>
  <si>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</si>
  <si>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</si>
  <si>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</si>
  <si>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</si>
  <si>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</si>
  <si>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</si>
  <si>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</si>
  <si>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</si>
  <si>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</si>
  <si>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</si>
  <si>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</si>
  <si>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</si>
  <si>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</si>
  <si>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</si>
  <si>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</si>
  <si>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</si>
  <si>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</si>
  <si>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</si>
  <si>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</si>
  <si>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</si>
  <si>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</si>
  <si>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</si>
  <si>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</si>
  <si>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</si>
  <si>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</si>
  <si>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</si>
  <si>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</si>
  <si>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</si>
  <si>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</si>
  <si>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</si>
  <si>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</si>
  <si>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</si>
  <si>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</si>
  <si>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</si>
  <si>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</si>
  <si>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</si>
  <si>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</si>
  <si>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</si>
  <si>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</si>
  <si>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</si>
  <si>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</si>
  <si>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</si>
  <si>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</si>
  <si>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</si>
  <si>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</si>
  <si>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</si>
  <si>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</si>
  <si>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</si>
  <si>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</si>
  <si>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</si>
  <si>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</si>
  <si>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</si>
  <si>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</si>
  <si>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</si>
  <si>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</si>
  <si>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</si>
  <si>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</si>
  <si>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</si>
  <si>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</si>
  <si>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</si>
  <si>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</si>
  <si>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</si>
  <si>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</si>
  <si>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</si>
  <si>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</si>
  <si>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</si>
  <si>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</si>
  <si>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</si>
  <si>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</si>
  <si>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</si>
  <si>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</si>
  <si>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</si>
  <si>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</si>
  <si>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</si>
  <si>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</si>
  <si>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</si>
  <si>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</si>
  <si>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</si>
  <si>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</si>
  <si>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</si>
  <si>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</si>
  <si>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</si>
  <si>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</si>
  <si>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</si>
  <si>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</si>
  <si>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</si>
  <si>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</si>
  <si>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</si>
  <si>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</si>
  <si>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</si>
  <si>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</si>
  <si>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</si>
  <si>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</si>
  <si>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</si>
  <si>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</si>
  <si>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</si>
  <si>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</si>
  <si>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</si>
  <si>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</si>
  <si>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</si>
  <si>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</si>
  <si>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</si>
  <si>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</si>
  <si>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</si>
  <si>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</si>
  <si>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</si>
  <si>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</si>
  <si>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</si>
  <si>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</si>
  <si>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</si>
  <si>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</si>
  <si>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</si>
  <si>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</si>
  <si>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</si>
  <si>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</si>
  <si>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</si>
  <si>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</si>
  <si>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</si>
  <si>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</si>
  <si>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</si>
  <si>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</si>
  <si>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</si>
  <si>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</si>
  <si>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</si>
  <si>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</si>
  <si>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</si>
  <si>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</si>
  <si>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</si>
  <si>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</si>
  <si>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</si>
  <si>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</si>
  <si>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</si>
  <si>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</si>
  <si>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</si>
  <si>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</si>
  <si>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</si>
  <si>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</si>
  <si>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</si>
  <si>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</si>
  <si>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</si>
  <si>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</si>
  <si>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</si>
  <si>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</si>
  <si>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</si>
  <si>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</si>
  <si>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</si>
  <si>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</si>
  <si>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</si>
  <si>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</si>
  <si>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</si>
  <si>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</si>
  <si>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</si>
  <si>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</si>
  <si>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</si>
  <si>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</si>
  <si>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</si>
  <si>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</si>
  <si>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</si>
  <si>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</si>
  <si>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</si>
  <si>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</si>
  <si>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</si>
  <si>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</si>
  <si>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</si>
  <si>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</si>
  <si>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</si>
  <si>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</si>
  <si>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</si>
  <si>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</si>
  <si>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</si>
  <si>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</si>
  <si>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</si>
  <si>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</si>
  <si>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</si>
  <si>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</si>
  <si>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</si>
  <si>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</si>
  <si>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</si>
  <si>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</si>
  <si>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</si>
  <si>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</si>
  <si>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</si>
  <si>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</si>
  <si>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</si>
  <si>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</si>
  <si>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</si>
  <si>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</si>
  <si>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</si>
  <si>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</si>
  <si>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</si>
  <si>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</si>
  <si>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</si>
  <si>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</si>
  <si>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</si>
  <si>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</si>
  <si>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</si>
  <si>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</si>
  <si>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</si>
  <si>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</si>
  <si>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</si>
  <si>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</si>
  <si>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</si>
  <si>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</si>
  <si>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</si>
  <si>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</si>
  <si>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</si>
  <si>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</si>
  <si>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</si>
  <si>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</si>
  <si>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</si>
  <si>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</si>
  <si>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</si>
  <si>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</si>
  <si>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</si>
  <si>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</si>
  <si>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</si>
  <si>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</si>
  <si>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</si>
  <si>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</si>
  <si>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</si>
  <si>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</si>
  <si>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</si>
  <si>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</si>
  <si>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</si>
  <si>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</si>
  <si>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</si>
  <si>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</si>
  <si>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</si>
  <si>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</si>
  <si>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</si>
  <si>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</si>
  <si>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</si>
  <si>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</si>
  <si>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</si>
  <si>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</si>
  <si>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</si>
  <si>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</si>
  <si>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</si>
  <si>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</si>
  <si>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</si>
  <si>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</si>
  <si>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</si>
  <si>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</si>
  <si>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</si>
  <si>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</si>
  <si>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</si>
  <si>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</si>
  <si>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</si>
  <si>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</si>
  <si>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</si>
  <si>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</si>
  <si>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</si>
  <si>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</si>
  <si>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</si>
  <si>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</si>
  <si>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</si>
  <si>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</si>
  <si>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</si>
  <si>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</si>
  <si>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</si>
  <si>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</si>
  <si>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</si>
  <si>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</si>
  <si>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</si>
  <si>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</si>
  <si>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</si>
  <si>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</si>
  <si>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</si>
  <si>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</si>
  <si>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</si>
  <si>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</si>
  <si>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</si>
  <si>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</si>
  <si>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</si>
  <si>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</si>
  <si>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</si>
  <si>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</si>
  <si>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</si>
  <si>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</si>
  <si>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</si>
  <si>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</si>
  <si>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</si>
  <si>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</si>
  <si>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</si>
  <si>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</si>
  <si>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</si>
  <si>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</si>
  <si>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</si>
  <si>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</si>
  <si>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</si>
  <si>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</si>
  <si>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</si>
  <si>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</si>
  <si>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</si>
  <si>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</si>
  <si>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</si>
  <si>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</si>
  <si>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</si>
  <si>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</si>
  <si>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</si>
  <si>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</si>
  <si>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</si>
  <si>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</si>
  <si>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</si>
  <si>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</si>
  <si>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</si>
  <si>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</si>
  <si>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</si>
  <si>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</si>
  <si>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</si>
  <si>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</si>
  <si>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</si>
  <si>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</si>
  <si>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</si>
  <si>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</si>
  <si>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</si>
  <si>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</si>
  <si>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</si>
  <si>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</si>
  <si>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</si>
  <si>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</si>
  <si>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</si>
  <si>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</si>
  <si>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</si>
  <si>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</si>
  <si>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</si>
  <si>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</si>
  <si>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</si>
  <si>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</si>
  <si>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</si>
  <si>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</si>
  <si>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</si>
  <si>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</si>
  <si>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</si>
  <si>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</si>
  <si>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</si>
  <si>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</si>
  <si>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</si>
  <si>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</si>
  <si>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</si>
  <si>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</si>
  <si>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</si>
  <si>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</si>
  <si>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</si>
  <si>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</si>
  <si>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</si>
  <si>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</si>
  <si>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</si>
  <si>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</si>
  <si>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</si>
  <si>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</si>
  <si>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</si>
  <si>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</si>
  <si>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</si>
  <si>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</si>
  <si>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</si>
  <si>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</si>
  <si>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</si>
  <si>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</si>
  <si>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</si>
  <si>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</si>
  <si>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</si>
  <si>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</si>
  <si>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</si>
  <si>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</si>
  <si>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</si>
  <si>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</si>
  <si>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</si>
  <si>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</si>
  <si>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</si>
  <si>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</si>
  <si>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</si>
  <si>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</si>
  <si>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</si>
  <si>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</si>
  <si>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</si>
  <si>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</si>
  <si>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</si>
  <si>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</si>
  <si>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</si>
  <si>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</si>
  <si>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</si>
  <si>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</si>
  <si>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</si>
  <si>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</si>
  <si>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</si>
  <si>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</si>
  <si>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</si>
  <si>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</si>
  <si>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</si>
  <si>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</si>
  <si>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</si>
  <si>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</si>
  <si>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</si>
  <si>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</si>
  <si>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</si>
  <si>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</si>
  <si>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</si>
  <si>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</si>
  <si>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</si>
  <si>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</si>
  <si>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</si>
  <si>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</si>
  <si>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</si>
  <si>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</si>
  <si>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</si>
  <si>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</si>
  <si>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</si>
  <si>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</si>
  <si>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</si>
  <si>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</si>
  <si>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</si>
  <si>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</si>
  <si>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</si>
  <si>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</si>
  <si>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</si>
  <si>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</si>
  <si>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</si>
  <si>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</si>
  <si>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</si>
  <si>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</si>
  <si>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</si>
  <si>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</si>
  <si>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</si>
  <si>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</si>
  <si>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</si>
  <si>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</si>
  <si>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</si>
  <si>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</si>
  <si>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</si>
  <si>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</si>
  <si>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</si>
  <si>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</si>
  <si>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</si>
  <si>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</si>
  <si>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</si>
  <si>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</si>
  <si>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</si>
  <si>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</si>
  <si>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</si>
  <si>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</si>
  <si>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</si>
  <si>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</si>
  <si>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</si>
  <si>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</si>
  <si>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</si>
  <si>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</si>
  <si>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</si>
  <si>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</si>
  <si>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</si>
  <si>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</si>
  <si>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</si>
  <si>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</si>
  <si>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</si>
  <si>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</si>
  <si>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</si>
  <si>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</si>
  <si>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</si>
  <si>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</si>
  <si>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</si>
  <si>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</si>
  <si>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</si>
  <si>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</si>
  <si>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</si>
  <si>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</si>
  <si>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</si>
  <si>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</si>
  <si>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</si>
  <si>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</si>
  <si>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</si>
  <si>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</si>
  <si>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</si>
  <si>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</si>
  <si>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</si>
  <si>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</si>
  <si>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</si>
  <si>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</si>
  <si>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</si>
  <si>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</si>
  <si>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</si>
  <si>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</si>
  <si>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</si>
  <si>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</si>
  <si>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</si>
  <si>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</si>
  <si>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</si>
  <si>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</si>
  <si>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</si>
  <si>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</si>
  <si>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</si>
  <si>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</si>
  <si>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</si>
  <si>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</si>
  <si>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</si>
  <si>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</si>
  <si>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</si>
  <si>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</si>
  <si>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</si>
  <si>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</si>
  <si>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</si>
  <si>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</si>
  <si>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</si>
  <si>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</si>
  <si>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</si>
  <si>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</si>
  <si>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</si>
  <si>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</si>
  <si>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</si>
  <si>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</si>
  <si>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</si>
  <si>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</si>
  <si>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</si>
  <si>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</si>
  <si>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</si>
  <si>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</si>
  <si>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</si>
  <si>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</si>
  <si>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</si>
  <si>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</si>
  <si>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</si>
  <si>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</si>
  <si>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</si>
  <si>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</si>
  <si>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</si>
  <si>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</si>
  <si>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</si>
  <si>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</si>
  <si>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</si>
  <si>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</si>
  <si>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</si>
  <si>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</si>
  <si>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</si>
  <si>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</si>
  <si>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</si>
  <si>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</si>
  <si>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</si>
  <si>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</si>
  <si>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</si>
  <si>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</si>
  <si>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</si>
  <si>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</si>
  <si>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</si>
  <si>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</si>
  <si>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</si>
  <si>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</si>
  <si>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</si>
  <si>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</si>
  <si>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</si>
  <si>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</si>
  <si>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</si>
  <si>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</si>
  <si>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</si>
  <si>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</si>
  <si>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</si>
  <si>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</si>
  <si>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</si>
  <si>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</si>
  <si>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</si>
  <si>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</si>
  <si>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</si>
  <si>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</si>
  <si>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</si>
  <si>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</si>
  <si>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</si>
  <si>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</si>
  <si>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</si>
  <si>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</si>
  <si>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</si>
  <si>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</si>
  <si>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</si>
  <si>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</si>
  <si>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</si>
  <si>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</si>
  <si>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</si>
  <si>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</si>
  <si>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</si>
  <si>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</si>
  <si>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</si>
  <si>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</si>
  <si>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</si>
  <si>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</si>
  <si>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</si>
  <si>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</si>
  <si>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</si>
  <si>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</si>
  <si>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</si>
  <si>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</si>
  <si>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</si>
  <si>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</si>
  <si>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</si>
  <si>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</si>
  <si>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</si>
  <si>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</si>
  <si>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</si>
  <si>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</si>
  <si>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</si>
  <si>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</si>
  <si>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</si>
  <si>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</si>
  <si>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</si>
  <si>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</si>
  <si>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</si>
  <si>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</si>
  <si>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</si>
  <si>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</si>
  <si>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</si>
  <si>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</si>
  <si>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</si>
  <si>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</si>
  <si>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</si>
  <si>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</si>
  <si>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</si>
  <si>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</si>
  <si>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</si>
  <si>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</si>
  <si>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</si>
  <si>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</si>
  <si>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</si>
  <si>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</si>
  <si>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</si>
  <si>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</si>
  <si>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</si>
  <si>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</si>
  <si>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</si>
  <si>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</si>
  <si>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</si>
  <si>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</si>
  <si>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</si>
  <si>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</si>
  <si>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</si>
  <si>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</si>
  <si>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</si>
  <si>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</si>
  <si>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</si>
  <si>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</si>
  <si>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</si>
  <si>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</si>
  <si>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</si>
  <si>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</si>
  <si>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</si>
  <si>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</si>
  <si>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</si>
  <si>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</si>
  <si>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</si>
  <si>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</si>
  <si>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</si>
  <si>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</si>
  <si>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</si>
  <si>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</si>
  <si>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</si>
  <si>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</si>
  <si>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</si>
  <si>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</si>
  <si>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</si>
  <si>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</si>
  <si>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</si>
  <si>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</si>
  <si>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</si>
  <si>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</si>
  <si>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</si>
  <si>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</si>
  <si>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</si>
  <si>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</si>
  <si>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</si>
  <si>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</si>
  <si>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</si>
  <si>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</si>
  <si>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</si>
  <si>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</si>
  <si>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</si>
  <si>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</si>
  <si>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</si>
  <si>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</si>
  <si>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</si>
  <si>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</si>
  <si>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</si>
  <si>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</si>
  <si>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</si>
  <si>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</si>
  <si>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</si>
  <si>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</si>
  <si>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</si>
  <si>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</si>
  <si>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</si>
  <si>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</si>
  <si>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</si>
  <si>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</si>
  <si>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</si>
  <si>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</si>
  <si>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</si>
  <si>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</si>
  <si>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</si>
  <si>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</si>
  <si>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</si>
  <si>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</si>
  <si>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</si>
  <si>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</si>
  <si>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</si>
  <si>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</si>
  <si>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</si>
  <si>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</si>
  <si>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</si>
  <si>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</si>
  <si>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</si>
  <si>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</si>
  <si>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</si>
  <si>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</si>
  <si>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</si>
  <si>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</si>
  <si>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</si>
  <si>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</si>
  <si>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</si>
  <si>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</si>
  <si>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</si>
  <si>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</si>
  <si>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</si>
  <si>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</si>
  <si>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</si>
  <si>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</si>
  <si>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</si>
  <si>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</si>
  <si>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</si>
  <si>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</si>
  <si>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</si>
  <si>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</si>
  <si>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</si>
  <si>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</si>
  <si>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</si>
  <si>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</si>
  <si>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</si>
  <si>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</si>
  <si>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</si>
  <si>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</si>
  <si>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</si>
  <si>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</si>
  <si>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</si>
  <si>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</si>
  <si>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</si>
  <si>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</si>
  <si>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</si>
  <si>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</si>
  <si>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</si>
  <si>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</si>
  <si>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</si>
  <si>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</si>
  <si>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</si>
  <si>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</si>
  <si>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</si>
  <si>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</si>
  <si>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</si>
  <si>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</si>
  <si>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</si>
  <si>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</si>
  <si>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</si>
  <si>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</si>
  <si>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</si>
  <si>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</si>
  <si>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</si>
  <si>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</si>
  <si>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</si>
  <si>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</si>
  <si>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</si>
  <si>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</si>
  <si>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</si>
  <si>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</si>
  <si>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</si>
  <si>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</si>
  <si>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</si>
  <si>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</si>
  <si>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</si>
  <si>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</si>
  <si>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</si>
  <si>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</si>
  <si>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</si>
  <si>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</si>
  <si>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</si>
  <si>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</si>
  <si>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</si>
  <si>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</si>
  <si>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</si>
  <si>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</si>
  <si>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</si>
  <si>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</si>
  <si>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</si>
  <si>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</si>
  <si>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</si>
  <si>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</si>
  <si>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</si>
  <si>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</si>
  <si>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</si>
  <si>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</si>
  <si>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</si>
  <si>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</si>
  <si>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</si>
  <si>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</si>
  <si>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</si>
  <si>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</si>
  <si>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</si>
  <si>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</si>
  <si>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</si>
  <si>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</si>
  <si>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</si>
  <si>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</si>
  <si>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</si>
  <si>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</si>
  <si>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</si>
  <si>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</si>
  <si>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</si>
  <si>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</si>
  <si>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</si>
  <si>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</si>
  <si>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</si>
  <si>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</si>
  <si>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</si>
  <si>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</si>
  <si>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</si>
  <si>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</si>
  <si>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</si>
  <si>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</si>
  <si>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</si>
  <si>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</si>
  <si>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</si>
  <si>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</si>
  <si>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</si>
  <si>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</si>
  <si>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</si>
  <si>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</si>
  <si>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</si>
  <si>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</si>
  <si>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</si>
  <si>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</si>
  <si>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</si>
  <si>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</si>
  <si>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</si>
  <si>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</si>
  <si>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</si>
  <si>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</si>
  <si>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</si>
  <si>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</si>
  <si>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</si>
  <si>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</si>
  <si>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</si>
  <si>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</si>
  <si>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</si>
  <si>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</si>
  <si>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</si>
  <si>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</si>
  <si>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</si>
  <si>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</si>
  <si>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</si>
  <si>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</si>
  <si>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</si>
  <si>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</si>
  <si>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</si>
  <si>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</si>
  <si>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</si>
  <si>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</si>
  <si>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</si>
  <si>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</si>
  <si>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</si>
  <si>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</si>
  <si>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</si>
  <si>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</si>
  <si>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</si>
  <si>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</si>
  <si>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</si>
  <si>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</si>
  <si>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</si>
  <si>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</si>
  <si>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</si>
  <si>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</si>
  <si>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</si>
  <si>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</si>
  <si>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</si>
  <si>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</si>
  <si>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</si>
  <si>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</si>
  <si>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</si>
  <si>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</si>
  <si>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</si>
  <si>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</si>
  <si>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</si>
  <si>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</si>
  <si>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</si>
  <si>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</si>
  <si>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</si>
  <si>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</si>
  <si>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</si>
  <si>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</si>
  <si>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</si>
  <si>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</si>
  <si>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</si>
  <si>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</si>
  <si>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</si>
  <si>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</si>
  <si>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</si>
  <si>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</si>
  <si>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</si>
  <si>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</si>
  <si>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</si>
  <si>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</si>
  <si>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</si>
  <si>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</si>
  <si>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</si>
  <si>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</si>
  <si>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</si>
  <si>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</si>
  <si>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</si>
  <si>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</si>
  <si>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</si>
  <si>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</si>
  <si>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</si>
  <si>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</si>
  <si>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</si>
  <si>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</si>
  <si>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</si>
  <si>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</si>
  <si>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</si>
  <si>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</si>
  <si>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</si>
  <si>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</si>
  <si>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</si>
  <si>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</si>
  <si>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</si>
  <si>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</si>
  <si>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</si>
  <si>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</si>
  <si>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</si>
  <si>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</si>
  <si>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</si>
  <si>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</si>
  <si>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</si>
  <si>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</si>
  <si>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</si>
  <si>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</si>
  <si>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</si>
  <si>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</si>
  <si>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</si>
  <si>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</si>
  <si>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</si>
  <si>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</si>
  <si>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</si>
  <si>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</si>
  <si>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</si>
  <si>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</si>
  <si>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</si>
  <si>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</si>
  <si>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</si>
  <si>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</si>
  <si>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</si>
  <si>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</si>
  <si>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</si>
  <si>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</si>
  <si>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</si>
  <si>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</si>
  <si>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</si>
  <si>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</si>
  <si>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</si>
  <si>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</si>
  <si>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</si>
  <si>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</si>
  <si>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</si>
  <si>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</si>
  <si>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</si>
  <si>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</si>
  <si>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</si>
  <si>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</si>
  <si>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</si>
  <si>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</si>
  <si>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</si>
  <si>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</si>
  <si>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</si>
  <si>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</si>
  <si>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</si>
  <si>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</si>
  <si>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</si>
  <si>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</si>
  <si>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</si>
  <si>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</si>
  <si>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</si>
  <si>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</si>
  <si>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</si>
  <si>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</si>
  <si>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</si>
  <si>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</si>
  <si>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</si>
  <si>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</si>
  <si>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</si>
  <si>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</si>
  <si>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</si>
  <si>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</si>
  <si>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</si>
  <si>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</si>
  <si>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</si>
  <si>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</si>
  <si>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</si>
  <si>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</si>
  <si>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</si>
  <si>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</si>
  <si>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</si>
  <si>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</si>
  <si>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</si>
  <si>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</si>
  <si>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</si>
  <si>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</si>
  <si>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</si>
  <si>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</si>
  <si>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</si>
  <si>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</si>
  <si>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</si>
  <si>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</si>
  <si>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</si>
  <si>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</si>
  <si>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</si>
  <si>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</si>
  <si>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</si>
  <si>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</si>
  <si>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</si>
  <si>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</si>
  <si>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</si>
  <si>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</si>
  <si>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</si>
  <si>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</si>
  <si>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</si>
  <si>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</si>
  <si>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</si>
  <si>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</si>
  <si>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</si>
  <si>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</si>
  <si>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</si>
  <si>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</si>
  <si>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</si>
  <si>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</si>
  <si>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</si>
  <si>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</si>
  <si>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</si>
  <si>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</si>
  <si>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</si>
  <si>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</si>
  <si>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</si>
  <si>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</si>
  <si>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</si>
  <si>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</si>
  <si>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</si>
  <si>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</si>
  <si>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</si>
  <si>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</si>
  <si>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</si>
  <si>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</si>
  <si>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</si>
  <si>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</si>
  <si>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</si>
  <si>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</si>
  <si>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</si>
  <si>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</si>
  <si>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</si>
  <si>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</si>
  <si>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</si>
  <si>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</si>
  <si>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</si>
  <si>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</si>
  <si>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</si>
  <si>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</si>
  <si>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</si>
  <si>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</si>
  <si>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</si>
  <si>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</si>
  <si>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</si>
  <si>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</si>
  <si>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</si>
  <si>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</si>
  <si>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</si>
  <si>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</si>
  <si>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</si>
  <si>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</si>
  <si>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</si>
  <si>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</si>
  <si>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</si>
  <si>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</si>
  <si>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</si>
  <si>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</si>
  <si>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</si>
  <si>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</si>
  <si>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</si>
  <si>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</si>
  <si>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</si>
  <si>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</si>
  <si>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</si>
  <si>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</si>
  <si>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</si>
  <si>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</si>
  <si>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</si>
  <si>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</si>
  <si>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</si>
  <si>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</si>
  <si>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</si>
  <si>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</si>
  <si>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</si>
  <si>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</si>
  <si>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</si>
  <si>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</si>
  <si>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</si>
  <si>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</si>
  <si>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</si>
  <si>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</si>
  <si>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</si>
  <si>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</si>
  <si>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</si>
  <si>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</si>
  <si>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</si>
  <si>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</si>
  <si>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</si>
  <si>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</si>
  <si>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</si>
  <si>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</si>
  <si>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</si>
  <si>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</si>
  <si>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</si>
  <si>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</si>
  <si>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</si>
  <si>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</si>
  <si>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</si>
  <si>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</si>
  <si>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</si>
  <si>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</si>
  <si>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</si>
  <si>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</si>
  <si>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</si>
  <si>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</si>
  <si>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</si>
  <si>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</si>
  <si>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</si>
  <si>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</si>
  <si>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</si>
  <si>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</si>
  <si>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</si>
  <si>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</si>
  <si>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</si>
  <si>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</si>
  <si>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</si>
  <si>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</si>
  <si>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</si>
  <si>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</si>
  <si>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</si>
  <si>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</si>
  <si>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</si>
  <si>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</si>
  <si>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</si>
  <si>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</si>
  <si>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</si>
  <si>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</si>
  <si>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</si>
  <si>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</si>
  <si>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</si>
  <si>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</si>
  <si>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</si>
  <si>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</si>
  <si>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</si>
  <si>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</si>
  <si>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</si>
  <si>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</si>
  <si>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</si>
  <si>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</si>
  <si>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</si>
  <si>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</si>
  <si>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</si>
  <si>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</si>
  <si>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</si>
  <si>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</si>
  <si>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</si>
  <si>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</si>
  <si>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</si>
  <si>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</si>
  <si>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</si>
  <si>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</si>
  <si>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</si>
  <si>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</si>
  <si>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</si>
  <si>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</si>
  <si>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</si>
  <si>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</si>
  <si>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</si>
  <si>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</si>
  <si>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</si>
  <si>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</si>
  <si>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</si>
  <si>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</si>
  <si>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</si>
  <si>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</si>
  <si>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</si>
  <si>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</si>
  <si>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</si>
  <si>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</si>
  <si>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</si>
  <si>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</si>
  <si>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</si>
  <si>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</si>
  <si>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</si>
  <si>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</si>
  <si>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</si>
  <si>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</si>
  <si>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</si>
  <si>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</si>
  <si>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</si>
  <si>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</si>
  <si>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</si>
  <si>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</si>
  <si>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</si>
  <si>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</si>
  <si>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</si>
  <si>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</si>
  <si>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</si>
  <si>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</si>
  <si>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</si>
  <si>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</si>
  <si>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</si>
  <si>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</si>
  <si>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</si>
  <si>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</si>
  <si>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</si>
  <si>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</si>
  <si>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</si>
  <si>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</si>
  <si>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</si>
  <si>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</si>
  <si>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</si>
  <si>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</si>
  <si>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</si>
  <si>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</si>
  <si>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</si>
  <si>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</si>
  <si>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</si>
  <si>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</si>
  <si>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</si>
  <si>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</si>
  <si>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</si>
  <si>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</si>
  <si>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</si>
  <si>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</si>
  <si>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</si>
  <si>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</si>
  <si>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</si>
  <si>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</si>
  <si>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</si>
  <si>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</si>
  <si>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</si>
  <si>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</si>
  <si>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</si>
  <si>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</si>
  <si>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</si>
  <si>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</si>
  <si>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</si>
  <si>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</si>
  <si>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</si>
  <si>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</si>
  <si>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</si>
  <si>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</si>
  <si>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</si>
  <si>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</si>
  <si>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</si>
  <si>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</si>
  <si>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</si>
  <si>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</si>
  <si>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</si>
  <si>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</si>
  <si>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</si>
  <si>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</si>
  <si>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</si>
  <si>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</si>
  <si>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</si>
  <si>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</si>
  <si>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</si>
  <si>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</si>
  <si>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</si>
  <si>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</si>
  <si>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</si>
  <si>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</si>
  <si>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</si>
  <si>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</si>
  <si>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</si>
  <si>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</si>
  <si>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</si>
  <si>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</si>
  <si>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</si>
  <si>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</si>
  <si>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</si>
  <si>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</si>
  <si>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</si>
  <si>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</si>
  <si>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</si>
  <si>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</si>
  <si>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</si>
  <si>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</si>
  <si>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</si>
  <si>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</si>
  <si>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</si>
  <si>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</si>
  <si>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</si>
  <si>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</si>
  <si>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</si>
  <si>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</si>
  <si>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</si>
  <si>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</si>
  <si>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</si>
  <si>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</si>
  <si>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</si>
  <si>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</si>
  <si>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</si>
  <si>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</si>
  <si>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</si>
  <si>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</si>
  <si>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</si>
  <si>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</si>
  <si>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</si>
  <si>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</si>
  <si>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</si>
  <si>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</si>
  <si>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</si>
  <si>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</si>
  <si>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</si>
  <si>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</si>
  <si>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</si>
  <si>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</si>
  <si>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</si>
  <si>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</si>
  <si>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</si>
  <si>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</si>
  <si>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</si>
  <si>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</si>
  <si>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</si>
  <si>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</si>
  <si>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</si>
  <si>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</si>
  <si>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</si>
  <si>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</si>
  <si>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</si>
  <si>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</si>
  <si>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</si>
  <si>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</si>
  <si>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</si>
  <si>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</si>
  <si>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</si>
  <si>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</si>
  <si>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</si>
  <si>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</si>
  <si>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</si>
  <si>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</si>
  <si>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</si>
  <si>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</si>
  <si>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</si>
  <si>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</si>
  <si>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</si>
  <si>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</si>
  <si>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</si>
  <si>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</si>
  <si>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</si>
  <si>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</si>
  <si>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</si>
  <si>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</si>
  <si>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</si>
  <si>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</si>
  <si>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</si>
  <si>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</si>
  <si>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</si>
  <si>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</si>
  <si>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</si>
  <si>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</si>
  <si>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</si>
  <si>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</si>
  <si>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</si>
  <si>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</si>
  <si>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</si>
  <si>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</si>
  <si>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</si>
  <si>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</si>
  <si>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</si>
  <si>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</si>
  <si>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</si>
  <si>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</si>
  <si>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</si>
  <si>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</si>
  <si>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</si>
  <si>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</si>
  <si>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</si>
  <si>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</si>
  <si>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</si>
  <si>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</si>
  <si>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</si>
  <si>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</si>
  <si>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</si>
  <si>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</si>
  <si>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</si>
  <si>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</si>
  <si>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</si>
  <si>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</si>
  <si>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</si>
  <si>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</si>
  <si>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</si>
  <si>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</si>
  <si>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</si>
  <si>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</si>
  <si>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</si>
  <si>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</si>
  <si>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</si>
  <si>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</si>
  <si>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</si>
  <si>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</si>
  <si>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</si>
  <si>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</si>
  <si>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</si>
  <si>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</si>
  <si>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</si>
  <si>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</si>
  <si>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</si>
  <si>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</si>
  <si>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</si>
  <si>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</si>
  <si>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</si>
  <si>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</si>
  <si>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</si>
  <si>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</si>
  <si>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</si>
  <si>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</si>
  <si>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</si>
  <si>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</si>
  <si>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</si>
  <si>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</si>
  <si>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</si>
  <si>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</si>
  <si>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</si>
  <si>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</si>
  <si>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</si>
  <si>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</si>
  <si>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</si>
  <si>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</si>
  <si>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</si>
  <si>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</si>
  <si>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</si>
  <si>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</si>
  <si>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</si>
  <si>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</si>
  <si>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</si>
  <si>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</si>
  <si>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</si>
  <si>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</si>
  <si>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</si>
  <si>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</si>
  <si>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</si>
  <si>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</si>
  <si>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</si>
  <si>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</si>
  <si>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</si>
  <si>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</si>
  <si>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</si>
  <si>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</si>
  <si>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</si>
  <si>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</si>
  <si>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</si>
  <si>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</si>
  <si>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</si>
  <si>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</si>
  <si>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</si>
  <si>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</si>
  <si>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</si>
  <si>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</si>
  <si>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</si>
  <si>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</si>
  <si>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</si>
  <si>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</si>
  <si>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</si>
  <si>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</si>
  <si>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</si>
  <si>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</si>
  <si>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</si>
  <si>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</si>
  <si>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</si>
  <si>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</si>
  <si>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</si>
  <si>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</si>
  <si>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</si>
  <si>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</si>
  <si>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</si>
  <si>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</si>
  <si>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</si>
  <si>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</si>
  <si>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</si>
  <si>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</si>
  <si>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</si>
  <si>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</si>
  <si>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</si>
  <si>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</si>
  <si>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</si>
  <si>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</si>
  <si>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</si>
  <si>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</si>
  <si>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</si>
  <si>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</si>
  <si>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</si>
  <si>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</si>
  <si>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</si>
  <si>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</si>
  <si>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</si>
  <si>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</si>
  <si>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</si>
  <si>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</si>
  <si>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</si>
  <si>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</si>
  <si>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</si>
  <si>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</si>
  <si>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</si>
  <si>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</si>
  <si>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</si>
  <si>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</si>
  <si>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</si>
  <si>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</si>
  <si>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</si>
  <si>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</si>
  <si>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</si>
  <si>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</si>
  <si>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</si>
  <si>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</si>
  <si>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</si>
  <si>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</si>
  <si>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</si>
  <si>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</si>
  <si>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</si>
  <si>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</si>
  <si>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</si>
  <si>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</si>
  <si>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</si>
  <si>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</si>
  <si>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</si>
  <si>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</si>
  <si>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</si>
  <si>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</si>
  <si>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</si>
  <si>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</si>
  <si>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</si>
  <si>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</si>
  <si>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</si>
  <si>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</si>
  <si>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</si>
  <si>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</si>
  <si>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</si>
  <si>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</si>
  <si>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</si>
  <si>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</si>
  <si>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</si>
  <si>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</si>
  <si>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</si>
  <si>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</si>
  <si>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</si>
  <si>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</si>
  <si>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</si>
  <si>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</si>
  <si>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</si>
  <si>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</si>
  <si>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</si>
  <si>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</si>
  <si>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</si>
  <si>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</si>
  <si>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</si>
  <si>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</si>
  <si>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</si>
  <si>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</si>
  <si>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</si>
  <si>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</si>
  <si>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</si>
  <si>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</si>
  <si>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</si>
  <si>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</si>
  <si>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</si>
  <si>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</si>
  <si>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</si>
  <si>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</si>
  <si>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</si>
  <si>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</si>
  <si>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</si>
  <si>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</si>
  <si>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</si>
  <si>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</si>
  <si>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</si>
  <si>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</si>
  <si>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</si>
  <si>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</si>
  <si>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</si>
  <si>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</si>
  <si>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</si>
  <si>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</si>
  <si>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</si>
  <si>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</si>
  <si>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</si>
  <si>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</si>
  <si>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</si>
  <si>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</si>
  <si>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</si>
  <si>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</si>
  <si>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</si>
  <si>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</si>
  <si>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</si>
  <si>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</si>
  <si>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</si>
  <si>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</si>
  <si>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</si>
  <si>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</si>
  <si>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</si>
  <si>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</si>
  <si>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</si>
  <si>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</si>
  <si>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</si>
  <si>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</si>
  <si>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</si>
  <si>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</si>
  <si>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</si>
  <si>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</si>
  <si>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</si>
  <si>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</si>
  <si>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</si>
  <si>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</si>
  <si>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</si>
  <si>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</si>
  <si>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</si>
  <si>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</si>
  <si>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</si>
  <si>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</si>
  <si>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</si>
  <si>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</si>
  <si>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</si>
  <si>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</si>
  <si>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</si>
  <si>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</si>
  <si>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</si>
  <si>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</si>
  <si>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</si>
  <si>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</si>
  <si>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</si>
  <si>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</si>
  <si>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</si>
  <si>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</si>
  <si>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</si>
  <si>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</si>
  <si>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</si>
  <si>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</si>
  <si>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</si>
  <si>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</si>
  <si>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</si>
  <si>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</si>
  <si>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</si>
  <si>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</si>
  <si>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</si>
  <si>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</si>
  <si>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</si>
  <si>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</si>
  <si>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</si>
  <si>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</si>
  <si>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</si>
  <si>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</si>
  <si>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</si>
  <si>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</si>
  <si>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</si>
  <si>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</si>
  <si>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</si>
  <si>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</si>
  <si>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</si>
  <si>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</si>
  <si>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</si>
  <si>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</si>
  <si>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</si>
  <si>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</si>
  <si>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</si>
  <si>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</si>
  <si>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</si>
  <si>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</si>
  <si>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</si>
  <si>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</si>
  <si>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</si>
  <si>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</si>
  <si>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</si>
  <si>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</si>
  <si>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</si>
  <si>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</si>
  <si>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</si>
  <si>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</si>
  <si>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</si>
  <si>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</si>
  <si>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</si>
  <si>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</si>
  <si>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</si>
  <si>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</si>
  <si>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</si>
  <si>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</si>
  <si>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</si>
  <si>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</si>
  <si>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</si>
  <si>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</si>
  <si>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</si>
  <si>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</si>
  <si>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</si>
  <si>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</si>
  <si>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</si>
  <si>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</si>
  <si>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</si>
  <si>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</si>
  <si>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</si>
  <si>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</si>
  <si>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</si>
  <si>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</si>
  <si>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</si>
  <si>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</si>
  <si>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</si>
  <si>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</si>
  <si>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</si>
  <si>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</si>
  <si>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</si>
  <si>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</si>
  <si>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</si>
  <si>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</si>
  <si>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</si>
  <si>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</si>
  <si>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</si>
  <si>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</si>
  <si>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</si>
  <si>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</si>
  <si>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</si>
  <si>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</si>
  <si>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</si>
  <si>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</si>
  <si>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</si>
  <si>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</si>
  <si>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</si>
  <si>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</si>
  <si>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</si>
  <si>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</si>
  <si>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</si>
  <si>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</si>
  <si>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</si>
  <si>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</si>
  <si>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</si>
  <si>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</si>
  <si>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</si>
  <si>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</si>
  <si>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</si>
  <si>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</si>
  <si>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</si>
  <si>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</si>
  <si>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</si>
  <si>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</si>
  <si>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</si>
  <si>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</si>
  <si>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</si>
  <si>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</si>
  <si>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</si>
  <si>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</si>
  <si>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</si>
  <si>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</si>
  <si>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</si>
  <si>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</si>
  <si>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</si>
  <si>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</si>
  <si>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</si>
  <si>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</si>
  <si>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</si>
  <si>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</si>
  <si>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</si>
  <si>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</si>
  <si>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</si>
  <si>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</si>
  <si>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</si>
  <si>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</si>
  <si>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</si>
  <si>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</si>
  <si>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</si>
  <si>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</si>
  <si>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</si>
  <si>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</si>
  <si>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</si>
  <si>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</si>
  <si>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</si>
  <si>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</si>
  <si>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</si>
  <si>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</si>
  <si>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</si>
  <si>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</si>
  <si>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</si>
  <si>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</si>
  <si>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</si>
  <si>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</si>
  <si>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</si>
  <si>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</si>
  <si>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</si>
  <si>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</si>
  <si>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</si>
  <si>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</si>
  <si>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</si>
  <si>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</si>
  <si>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</si>
  <si>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</si>
  <si>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</si>
  <si>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</si>
  <si>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</si>
  <si>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</si>
  <si>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</si>
  <si>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</si>
  <si>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</si>
  <si>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</si>
  <si>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</si>
  <si>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</si>
  <si>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</si>
  <si>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</si>
  <si>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</si>
  <si>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</si>
  <si>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</si>
  <si>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</si>
  <si>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</si>
  <si>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</si>
  <si>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</si>
  <si>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</si>
  <si>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</si>
  <si>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</si>
  <si>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</si>
  <si>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</si>
  <si>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</si>
  <si>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</si>
  <si>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</si>
  <si>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</si>
  <si>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</si>
  <si>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</si>
  <si>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</si>
  <si>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</si>
  <si>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</si>
  <si>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</si>
  <si>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</si>
  <si>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</si>
  <si>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</si>
  <si>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</si>
  <si>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</si>
  <si>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</si>
  <si>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</si>
  <si>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</si>
  <si>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</si>
  <si>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</si>
  <si>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</si>
  <si>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</si>
  <si>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</si>
  <si>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</si>
  <si>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</si>
  <si>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</si>
  <si>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</si>
  <si>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</si>
  <si>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</si>
  <si>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</si>
  <si>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</si>
  <si>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</si>
  <si>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</si>
  <si>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</si>
  <si>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</si>
  <si>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</si>
  <si>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</si>
  <si>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</si>
  <si>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</si>
  <si>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</si>
  <si>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</si>
  <si>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</si>
  <si>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</si>
  <si>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</si>
  <si>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</si>
  <si>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</si>
  <si>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</si>
  <si>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</si>
  <si>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</si>
  <si>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</si>
  <si>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</si>
  <si>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</si>
  <si>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</si>
  <si>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</si>
  <si>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</si>
  <si>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</si>
  <si>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</si>
  <si>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</si>
  <si>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</si>
  <si>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</si>
  <si>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</si>
  <si>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</si>
  <si>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</si>
  <si>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</si>
  <si>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</si>
  <si>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</si>
  <si>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</si>
  <si>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</si>
  <si>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</si>
  <si>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</si>
  <si>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</si>
  <si>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</si>
  <si>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</si>
  <si>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</si>
  <si>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</si>
  <si>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</si>
  <si>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</si>
  <si>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</si>
  <si>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</si>
  <si>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</si>
  <si>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</si>
  <si>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</si>
  <si>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</si>
  <si>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</si>
  <si>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</si>
  <si>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</si>
  <si>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</si>
  <si>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</si>
  <si>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</si>
  <si>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</si>
  <si>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</si>
  <si>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</si>
  <si>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</si>
  <si>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</si>
  <si>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</si>
  <si>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</si>
  <si>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</si>
  <si>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</si>
  <si>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</si>
  <si>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</si>
  <si>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</si>
  <si>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</si>
  <si>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</si>
  <si>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</si>
  <si>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</si>
  <si>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</si>
  <si>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</si>
  <si>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</si>
  <si>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</si>
  <si>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</si>
  <si>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</si>
  <si>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</si>
  <si>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</si>
  <si>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</si>
  <si>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</si>
  <si>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</si>
  <si>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</si>
  <si>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</si>
  <si>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</si>
  <si>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</si>
  <si>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</si>
  <si>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</si>
  <si>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</si>
  <si>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</si>
  <si>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</si>
  <si>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</si>
  <si>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</si>
  <si>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</si>
  <si>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</si>
  <si>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</si>
  <si>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</si>
  <si>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</si>
  <si>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</si>
  <si>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</si>
  <si>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</si>
  <si>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</si>
  <si>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</si>
  <si>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</si>
  <si>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</si>
  <si>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</si>
  <si>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</si>
  <si>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</si>
  <si>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</si>
  <si>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</si>
  <si>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</si>
  <si>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</si>
  <si>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</si>
  <si>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</si>
  <si>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</si>
  <si>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</si>
  <si>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</si>
  <si>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</si>
  <si>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</si>
  <si>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</si>
  <si>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</si>
  <si>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</si>
  <si>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</si>
  <si>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</si>
  <si>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</si>
  <si>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</si>
  <si>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</si>
  <si>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</si>
  <si>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</si>
  <si>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</si>
  <si>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</si>
  <si>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</si>
  <si>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</si>
  <si>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</si>
  <si>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</si>
  <si>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</si>
  <si>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</si>
  <si>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</si>
  <si>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</si>
  <si>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</si>
  <si>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</si>
  <si>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</si>
  <si>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</si>
  <si>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</si>
  <si>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</si>
  <si>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</si>
  <si>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</si>
  <si>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</si>
  <si>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</si>
  <si>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</si>
  <si>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</si>
  <si>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</si>
  <si>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</si>
  <si>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</si>
  <si>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</si>
  <si>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</si>
  <si>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</si>
  <si>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</si>
  <si>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</si>
  <si>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</si>
  <si>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</si>
  <si>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</si>
  <si>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</si>
  <si>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</si>
  <si>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</si>
  <si>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</si>
  <si>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</si>
  <si>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</si>
  <si>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</si>
  <si>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</si>
  <si>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</si>
  <si>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</si>
  <si>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</si>
  <si>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</si>
  <si>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</si>
  <si>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</si>
  <si>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</si>
  <si>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</si>
  <si>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</si>
  <si>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</si>
  <si>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</si>
  <si>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</si>
  <si>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</si>
  <si>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</si>
  <si>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</si>
  <si>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</si>
  <si>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</si>
  <si>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</si>
  <si>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</si>
  <si>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</si>
  <si>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</si>
  <si>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</si>
  <si>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</si>
  <si>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</si>
  <si>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</si>
  <si>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</si>
  <si>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</si>
  <si>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</si>
  <si>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</si>
  <si>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</si>
  <si>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</si>
  <si>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</si>
  <si>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</si>
  <si>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</si>
  <si>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</si>
  <si>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</si>
  <si>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</si>
  <si>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</si>
  <si>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</si>
  <si>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</si>
  <si>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</si>
  <si>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</si>
  <si>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</si>
  <si>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</si>
  <si>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</si>
  <si>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</si>
  <si>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</si>
  <si>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</si>
  <si>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</si>
  <si>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</si>
  <si>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</si>
  <si>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</si>
  <si>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</si>
  <si>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</si>
  <si>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</si>
  <si>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</si>
  <si>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</si>
  <si>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</si>
  <si>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</si>
  <si>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</si>
  <si>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</si>
  <si>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</si>
  <si>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</si>
  <si>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</si>
  <si>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</si>
  <si>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</si>
  <si>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</si>
  <si>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</si>
  <si>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</si>
  <si>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</si>
  <si>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</si>
  <si>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</si>
  <si>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</si>
  <si>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</si>
  <si>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</si>
  <si>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</si>
  <si>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</si>
  <si>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</si>
  <si>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</si>
  <si>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</si>
  <si>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</si>
  <si>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</si>
  <si>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</si>
  <si>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</si>
  <si>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</si>
  <si>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</si>
  <si>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</si>
  <si>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</si>
  <si>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</si>
  <si>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</si>
  <si>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</si>
  <si>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</si>
  <si>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</si>
  <si>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</si>
  <si>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</si>
  <si>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</si>
  <si>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</si>
  <si>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</si>
  <si>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</si>
  <si>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</si>
  <si>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</si>
  <si>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</si>
  <si>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</si>
  <si>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</si>
  <si>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</si>
  <si>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</si>
  <si>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</si>
  <si>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</si>
  <si>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</si>
  <si>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</si>
  <si>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</si>
  <si>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</si>
  <si>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</si>
  <si>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</si>
  <si>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</si>
  <si>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</si>
  <si>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</si>
  <si>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</si>
  <si>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</si>
  <si>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</si>
  <si>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</si>
  <si>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</si>
  <si>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</si>
  <si>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</si>
  <si>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</si>
  <si>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</si>
  <si>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</si>
  <si>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</si>
  <si>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</si>
  <si>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</si>
  <si>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</si>
  <si>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</si>
  <si>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</si>
  <si>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</si>
  <si>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</si>
  <si>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</si>
  <si>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</si>
  <si>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</si>
  <si>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</si>
  <si>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</si>
  <si>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</si>
  <si>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</si>
  <si>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</si>
  <si>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</si>
  <si>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</si>
  <si>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</si>
  <si>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</si>
  <si>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</si>
  <si>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</si>
  <si>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</si>
  <si>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</si>
  <si>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</si>
  <si>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</si>
  <si>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</si>
  <si>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</si>
  <si>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</si>
  <si>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</si>
  <si>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</si>
  <si>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</si>
  <si>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</si>
  <si>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</si>
  <si>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</si>
  <si>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</si>
  <si>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</si>
  <si>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</si>
  <si>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</si>
  <si>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</si>
  <si>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</si>
  <si>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</si>
  <si>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</si>
  <si>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</si>
  <si>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</si>
  <si>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</si>
  <si>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</si>
  <si>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</si>
  <si>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</si>
  <si>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</si>
  <si>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</si>
  <si>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</si>
  <si>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</si>
  <si>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</si>
  <si>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</si>
  <si>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</si>
  <si>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</si>
  <si>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</si>
  <si>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</si>
  <si>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</si>
  <si>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</si>
  <si>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</si>
  <si>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</si>
  <si>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</si>
  <si>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</si>
  <si>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</si>
  <si>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</si>
  <si>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</si>
  <si>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</si>
  <si>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</si>
  <si>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</si>
  <si>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</si>
  <si>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</si>
  <si>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</si>
  <si>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</si>
  <si>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</si>
  <si>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</si>
  <si>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</si>
  <si>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</si>
  <si>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</si>
  <si>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</si>
  <si>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</si>
  <si>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</si>
  <si>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</si>
  <si>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</si>
  <si>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</si>
  <si>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</si>
  <si>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</si>
  <si>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</si>
  <si>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</si>
  <si>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</si>
  <si>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</si>
  <si>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</si>
  <si>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</si>
  <si>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</si>
  <si>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</si>
  <si>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</si>
  <si>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</si>
  <si>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</si>
  <si>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</si>
  <si>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</si>
  <si>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</si>
  <si>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</si>
  <si>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</si>
  <si>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</si>
  <si>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</si>
  <si>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</si>
  <si>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</si>
  <si>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</si>
  <si>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</si>
  <si>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</si>
  <si>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</si>
  <si>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</si>
  <si>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</si>
  <si>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</si>
  <si>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</si>
  <si>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</si>
  <si>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</si>
  <si>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</si>
  <si>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</si>
  <si>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</si>
  <si>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</si>
  <si>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</si>
  <si>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</si>
  <si>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</si>
  <si>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</si>
  <si>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</si>
  <si>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</si>
  <si>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</si>
  <si>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</si>
  <si>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</si>
  <si>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</si>
  <si>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</si>
  <si>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</si>
  <si>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</si>
  <si>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</si>
  <si>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</si>
  <si>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</si>
  <si>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</si>
  <si>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</si>
  <si>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</si>
  <si>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</si>
  <si>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</si>
  <si>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</si>
  <si>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</si>
  <si>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</si>
  <si>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</si>
  <si>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</si>
  <si>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</si>
  <si>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</si>
  <si>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</si>
  <si>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</si>
  <si>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</si>
  <si>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</si>
  <si>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</si>
  <si>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</si>
  <si>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</si>
  <si>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</si>
  <si>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</si>
  <si>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</si>
  <si>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</si>
  <si>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</si>
  <si>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</si>
  <si>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</si>
  <si>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</si>
  <si>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</si>
  <si>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</si>
  <si>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</si>
  <si>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</si>
  <si>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</si>
  <si>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</si>
  <si>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</si>
  <si>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</si>
  <si>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</si>
  <si>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</si>
  <si>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</si>
  <si>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</si>
  <si>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</si>
  <si>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</si>
  <si>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</si>
  <si>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</si>
  <si>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</si>
  <si>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</si>
  <si>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</si>
  <si>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</si>
  <si>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</si>
  <si>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</si>
  <si>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</si>
  <si>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</si>
  <si>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</si>
  <si>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</si>
  <si>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</si>
  <si>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</si>
  <si>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</si>
  <si>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</si>
  <si>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</si>
  <si>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</si>
  <si>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</si>
  <si>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</si>
  <si>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</si>
  <si>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</si>
  <si>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</si>
  <si>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</si>
  <si>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</si>
  <si>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</si>
  <si>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</si>
  <si>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</si>
  <si>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</si>
  <si>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</si>
  <si>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</si>
  <si>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</si>
  <si>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</si>
  <si>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</si>
  <si>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</si>
  <si>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</si>
  <si>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</si>
  <si>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</si>
  <si>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</si>
  <si>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</si>
  <si>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</si>
  <si>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</si>
  <si>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</si>
  <si>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</si>
  <si>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</si>
  <si>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</si>
  <si>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</si>
  <si>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</si>
  <si>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</si>
  <si>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</si>
  <si>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</si>
  <si>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</si>
  <si>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</si>
  <si>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</si>
  <si>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</si>
  <si>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</si>
  <si>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</si>
  <si>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</si>
  <si>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</si>
  <si>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</si>
  <si>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</si>
  <si>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</si>
  <si>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</si>
  <si>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</si>
  <si>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</si>
  <si>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</si>
  <si>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</si>
  <si>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</si>
  <si>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</si>
  <si>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</si>
  <si>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</si>
  <si>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</si>
  <si>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</si>
  <si>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</si>
  <si>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</si>
  <si>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</si>
  <si>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</si>
  <si>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</si>
  <si>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</si>
  <si>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</si>
  <si>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</si>
  <si>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</si>
  <si>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</si>
  <si>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</si>
  <si>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</si>
  <si>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</si>
  <si>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</si>
  <si>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</si>
  <si>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</si>
  <si>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</si>
  <si>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</si>
  <si>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</si>
  <si>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</si>
  <si>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</si>
  <si>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</si>
  <si>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</si>
  <si>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</si>
  <si>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</si>
  <si>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</si>
  <si>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</si>
  <si>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</si>
  <si>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</si>
  <si>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</si>
  <si>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</si>
  <si>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</si>
  <si>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</si>
  <si>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</si>
  <si>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</si>
  <si>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</si>
  <si>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</si>
  <si>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</si>
  <si>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</si>
  <si>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</si>
  <si>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</si>
  <si>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</si>
  <si>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</si>
  <si>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</si>
  <si>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</si>
  <si>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</si>
  <si>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</si>
  <si>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</si>
  <si>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</si>
  <si>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</si>
  <si>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</si>
  <si>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</si>
  <si>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</si>
  <si>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</si>
  <si>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</si>
  <si>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</si>
  <si>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</si>
  <si>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</si>
  <si>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</si>
  <si>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</si>
  <si>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</si>
  <si>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</si>
  <si>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</si>
  <si>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</si>
  <si>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</si>
  <si>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</si>
  <si>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</si>
  <si>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</si>
  <si>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</si>
  <si>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</si>
  <si>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</si>
  <si>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</si>
  <si>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</si>
  <si>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</si>
  <si>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</si>
  <si>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</si>
  <si>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</si>
  <si>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</si>
  <si>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</si>
  <si>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</si>
  <si>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</si>
  <si>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</si>
  <si>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</si>
  <si>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</si>
  <si>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</si>
  <si>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</si>
  <si>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</si>
  <si>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</si>
  <si>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</si>
  <si>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</si>
  <si>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</si>
  <si>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</si>
  <si>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</si>
  <si>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</si>
  <si>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</si>
  <si>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</si>
  <si>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</si>
  <si>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</si>
  <si>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</si>
  <si>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</si>
  <si>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</si>
  <si>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</si>
  <si>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</si>
  <si>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</si>
  <si>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</si>
  <si>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</si>
  <si>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</si>
  <si>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</si>
  <si>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</si>
  <si>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</si>
  <si>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</si>
  <si>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</si>
  <si>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</si>
  <si>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</si>
  <si>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</si>
  <si>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</si>
  <si>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</si>
  <si>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</si>
  <si>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</si>
  <si>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</si>
  <si>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</si>
  <si>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</si>
  <si>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</si>
  <si>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</si>
  <si>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</si>
  <si>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</si>
  <si>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</si>
  <si>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</si>
  <si>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</si>
  <si>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</si>
  <si>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</si>
  <si>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</si>
  <si>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</si>
  <si>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</si>
  <si>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</si>
  <si>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</si>
  <si>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</si>
  <si>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</si>
  <si>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</si>
  <si>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</si>
  <si>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</si>
  <si>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</si>
  <si>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</si>
  <si>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</si>
  <si>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</si>
  <si>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</si>
  <si>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</si>
  <si>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</si>
  <si>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</si>
  <si>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</si>
  <si>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</si>
  <si>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</si>
  <si>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</si>
  <si>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</si>
  <si>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</si>
  <si>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</si>
  <si>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</si>
  <si>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</si>
  <si>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</si>
  <si>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</si>
  <si>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</si>
  <si>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</si>
  <si>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</si>
  <si>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</si>
  <si>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</si>
  <si>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</si>
  <si>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</si>
  <si>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</si>
  <si>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</si>
  <si>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</si>
  <si>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</si>
  <si>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</si>
  <si>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</si>
  <si>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</si>
  <si>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</si>
  <si>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</si>
  <si>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</si>
  <si>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</si>
  <si>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</si>
  <si>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</si>
  <si>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</si>
  <si>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</si>
  <si>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</si>
  <si>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</si>
  <si>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</si>
  <si>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</si>
  <si>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</si>
  <si>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</si>
  <si>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</si>
  <si>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</si>
  <si>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</si>
  <si>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</si>
  <si>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</si>
  <si>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</si>
  <si>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</si>
  <si>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</si>
  <si>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</si>
  <si>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</si>
  <si>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</si>
  <si>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</si>
  <si>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</si>
  <si>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</si>
  <si>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</si>
  <si>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</si>
  <si>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</si>
  <si>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</si>
  <si>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</si>
  <si>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</si>
  <si>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</si>
  <si>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</si>
  <si>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</si>
  <si>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</si>
  <si>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</si>
  <si>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</si>
  <si>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</si>
  <si>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</si>
  <si>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</si>
  <si>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</si>
  <si>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</si>
  <si>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</si>
  <si>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</si>
  <si>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</si>
  <si>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</si>
  <si>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</si>
  <si>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</si>
  <si>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</si>
  <si>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</si>
  <si>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</si>
  <si>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</si>
  <si>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</si>
  <si>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</si>
  <si>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</si>
  <si>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</si>
  <si>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</si>
  <si>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</si>
  <si>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</si>
  <si>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</si>
  <si>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</si>
  <si>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</si>
  <si>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</si>
  <si>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</si>
  <si>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</si>
  <si>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</si>
  <si>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</si>
  <si>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</si>
  <si>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</si>
  <si>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</si>
  <si>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</si>
  <si>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</si>
  <si>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</si>
  <si>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</si>
  <si>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</si>
  <si>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</si>
  <si>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</si>
  <si>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</si>
  <si>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</si>
  <si>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</si>
  <si>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</si>
  <si>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</si>
  <si>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</si>
  <si>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</si>
  <si>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</si>
  <si>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</si>
  <si>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</si>
  <si>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</si>
  <si>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</si>
  <si>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</si>
  <si>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</si>
  <si>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</si>
  <si>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</si>
  <si>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</si>
  <si>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</si>
  <si>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</si>
  <si>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</si>
  <si>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</si>
  <si>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</si>
  <si>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</si>
  <si>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</si>
  <si>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</si>
  <si>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</si>
  <si>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</si>
  <si>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</si>
  <si>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</si>
  <si>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</si>
  <si>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</si>
  <si>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</si>
  <si>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</si>
  <si>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</si>
  <si>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</si>
  <si>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</si>
  <si>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</si>
  <si>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</si>
  <si>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</si>
  <si>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</si>
  <si>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</si>
  <si>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</si>
  <si>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</si>
  <si>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</si>
  <si>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</si>
  <si>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</si>
  <si>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</si>
  <si>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</si>
  <si>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</si>
  <si>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</si>
  <si>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</si>
  <si>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</si>
  <si>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</si>
  <si>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</si>
  <si>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</si>
  <si>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</si>
  <si>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</si>
  <si>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</si>
  <si>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</si>
  <si>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</si>
  <si>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</si>
  <si>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</si>
  <si>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</si>
  <si>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</si>
  <si>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</si>
  <si>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</si>
  <si>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</si>
  <si>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</si>
  <si>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</si>
  <si>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</si>
  <si>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</si>
  <si>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</si>
  <si>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</si>
  <si>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</si>
  <si>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</si>
  <si>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</si>
  <si>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</si>
  <si>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</si>
  <si>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</si>
  <si>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</si>
  <si>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</si>
  <si>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</si>
  <si>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</si>
  <si>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</si>
  <si>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</si>
  <si>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</si>
  <si>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</si>
  <si>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</si>
  <si>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</si>
  <si>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</si>
  <si>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</si>
  <si>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</si>
  <si>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</si>
  <si>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</si>
  <si>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</si>
  <si>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</si>
  <si>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</si>
  <si>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</si>
  <si>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</si>
  <si>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</si>
  <si>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</si>
  <si>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</si>
  <si>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</si>
  <si>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</si>
  <si>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</si>
  <si>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</si>
  <si>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</si>
  <si>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</si>
  <si>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</si>
  <si>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</si>
  <si>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</si>
  <si>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</si>
  <si>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</si>
  <si>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</si>
  <si>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</si>
  <si>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</si>
  <si>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</si>
  <si>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</si>
  <si>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</si>
  <si>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</si>
  <si>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</si>
  <si>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</si>
  <si>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</si>
  <si>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</si>
  <si>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</si>
  <si>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</si>
  <si>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</si>
  <si>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</si>
  <si>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</si>
  <si>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</si>
  <si>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</si>
  <si>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</si>
  <si>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</si>
  <si>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</si>
  <si>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</si>
  <si>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</si>
  <si>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</si>
  <si>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</si>
  <si>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</si>
  <si>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</si>
  <si>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</si>
  <si>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</si>
  <si>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</si>
  <si>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</si>
  <si>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</si>
  <si>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</si>
  <si>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</si>
  <si>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</si>
  <si>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</si>
  <si>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</si>
  <si>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</si>
  <si>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</si>
  <si>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</si>
  <si>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</si>
  <si>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</si>
  <si>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</si>
  <si>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</si>
  <si>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</si>
  <si>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</si>
  <si>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</si>
  <si>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</si>
  <si>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</si>
  <si>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</si>
  <si>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</si>
  <si>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</si>
  <si>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</si>
  <si>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</si>
  <si>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</si>
  <si>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</si>
  <si>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</si>
  <si>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</si>
  <si>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</si>
  <si>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</si>
  <si>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</si>
  <si>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</si>
  <si>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</si>
  <si>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</si>
  <si>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</si>
  <si>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</si>
  <si>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</si>
  <si>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</si>
  <si>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</si>
  <si>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</si>
  <si>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</si>
  <si>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</si>
  <si>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</si>
  <si>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</si>
  <si>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</si>
  <si>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</si>
  <si>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</si>
  <si>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</si>
  <si>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</si>
  <si>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</si>
  <si>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</si>
  <si>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</si>
  <si>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</si>
  <si>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</si>
  <si>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</si>
  <si>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</si>
  <si>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</si>
  <si>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</si>
  <si>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</si>
  <si>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</si>
  <si>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</si>
  <si>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</si>
  <si>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</si>
  <si>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</si>
  <si>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</si>
  <si>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</si>
  <si>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</si>
  <si>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</si>
  <si>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</si>
  <si>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</si>
  <si>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</si>
  <si>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</si>
  <si>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</si>
  <si>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</si>
  <si>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</si>
  <si>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</si>
  <si>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</si>
  <si>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</si>
  <si>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</si>
  <si>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</si>
  <si>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</si>
  <si>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</si>
  <si>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</si>
  <si>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</si>
  <si>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</si>
  <si>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</si>
  <si>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</si>
  <si>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</si>
  <si>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</si>
  <si>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</si>
  <si>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</si>
  <si>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</si>
  <si>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</si>
  <si>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</si>
  <si>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</si>
  <si>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</si>
  <si>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</si>
  <si>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</si>
  <si>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</si>
  <si>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</si>
  <si>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</si>
  <si>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</si>
  <si>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</si>
  <si>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</si>
  <si>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</si>
  <si>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</si>
  <si>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</si>
  <si>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</si>
  <si>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</si>
  <si>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</si>
  <si>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</si>
  <si>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</si>
  <si>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</si>
  <si>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</si>
  <si>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</si>
  <si>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</si>
  <si>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</si>
  <si>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</si>
  <si>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</si>
  <si>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</si>
  <si>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</si>
  <si>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</si>
  <si>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</si>
  <si>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</si>
  <si>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</si>
  <si>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</si>
  <si>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</si>
  <si>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</si>
  <si>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</si>
  <si>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</si>
  <si>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</si>
  <si>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</si>
  <si>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</si>
  <si>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</si>
  <si>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</si>
  <si>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</si>
  <si>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</si>
  <si>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</si>
  <si>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</si>
  <si>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</si>
  <si>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</si>
  <si>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</si>
  <si>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</si>
  <si>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</si>
  <si>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</si>
  <si>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</si>
  <si>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</si>
  <si>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</si>
  <si>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</si>
  <si>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</si>
  <si>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</si>
  <si>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</si>
  <si>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</si>
  <si>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</si>
  <si>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</si>
  <si>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</si>
  <si>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</si>
  <si>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</si>
  <si>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</si>
  <si>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</si>
  <si>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</si>
  <si>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</si>
  <si>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</si>
  <si>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</si>
  <si>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</si>
  <si>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</si>
  <si>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</si>
  <si>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</si>
  <si>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</si>
  <si>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</si>
  <si>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</si>
  <si>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</si>
  <si>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</si>
  <si>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</si>
  <si>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</si>
  <si>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</si>
  <si>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</si>
  <si>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</si>
  <si>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</si>
  <si>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</si>
  <si>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</si>
  <si>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</si>
  <si>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</si>
  <si>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</si>
  <si>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</si>
  <si>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</si>
  <si>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</si>
  <si>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</si>
  <si>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</si>
  <si>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</si>
  <si>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</si>
  <si>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</si>
  <si>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</si>
  <si>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</si>
  <si>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</si>
  <si>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</si>
  <si>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</si>
  <si>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</si>
  <si>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</si>
  <si>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</si>
  <si>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</si>
  <si>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</si>
  <si>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</si>
  <si>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</si>
  <si>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</si>
  <si>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</si>
  <si>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</si>
  <si>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</si>
  <si>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</si>
  <si>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</si>
  <si>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</si>
  <si>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</si>
  <si>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</si>
  <si>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</si>
  <si>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</si>
  <si>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</si>
  <si>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</si>
  <si>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</si>
  <si>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</si>
  <si>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</si>
  <si>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</si>
  <si>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</si>
  <si>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</si>
  <si>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</si>
  <si>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</si>
  <si>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</si>
  <si>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</si>
  <si>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</si>
  <si>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</si>
  <si>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</si>
  <si>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</si>
  <si>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</si>
  <si>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</si>
  <si>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</si>
  <si>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</si>
  <si>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</si>
  <si>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</si>
  <si>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</si>
  <si>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</si>
  <si>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</si>
  <si>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</si>
  <si>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</si>
  <si>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</si>
  <si>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</si>
  <si>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</si>
  <si>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</si>
  <si>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</si>
  <si>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</si>
  <si>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</si>
  <si>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</si>
  <si>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</si>
  <si>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</si>
  <si>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</si>
  <si>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</si>
  <si>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</si>
  <si>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</si>
  <si>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</si>
  <si>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</si>
  <si>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</si>
  <si>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</si>
  <si>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</si>
  <si>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</si>
  <si>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</si>
  <si>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</si>
  <si>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</si>
  <si>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</si>
  <si>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</si>
  <si>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</si>
  <si>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</si>
  <si>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</si>
  <si>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</si>
  <si>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</si>
  <si>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</si>
  <si>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</si>
  <si>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</si>
  <si>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</si>
  <si>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</si>
  <si>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</si>
  <si>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</si>
  <si>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</si>
  <si>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</si>
  <si>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</si>
  <si>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</si>
  <si>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</si>
  <si>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</si>
  <si>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</si>
  <si>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</si>
  <si>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</si>
  <si>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</si>
  <si>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</si>
  <si>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</si>
  <si>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</si>
  <si>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</si>
  <si>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</si>
  <si>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</si>
  <si>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</si>
  <si>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</si>
  <si>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</si>
  <si>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</si>
  <si>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</si>
  <si>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</si>
  <si>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</si>
  <si>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</si>
  <si>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</si>
  <si>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</si>
  <si>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</si>
  <si>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</si>
  <si>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</si>
  <si>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</si>
  <si>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</si>
  <si>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</si>
  <si>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</si>
  <si>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</si>
  <si>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</si>
  <si>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</si>
  <si>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</si>
  <si>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</si>
  <si>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</si>
  <si>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</si>
  <si>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</si>
  <si>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</si>
  <si>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</si>
  <si>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</si>
  <si>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</si>
  <si>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</si>
  <si>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</si>
  <si>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</si>
  <si>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</si>
  <si>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</si>
  <si>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</si>
  <si>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</si>
  <si>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</si>
  <si>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</si>
  <si>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</si>
  <si>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</si>
  <si>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</si>
  <si>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</si>
  <si>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</si>
  <si>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</si>
  <si>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</si>
  <si>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</si>
  <si>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</si>
  <si>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</si>
  <si>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</si>
  <si>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</si>
  <si>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</si>
  <si>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</si>
  <si>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</si>
  <si>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</si>
  <si>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</si>
  <si>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</si>
  <si>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</si>
  <si>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</si>
  <si>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</si>
  <si>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</si>
  <si>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</si>
  <si>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</si>
  <si>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</si>
  <si>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</si>
  <si>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</si>
  <si>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</si>
  <si>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</si>
  <si>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</si>
  <si>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</si>
  <si>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</si>
  <si>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</si>
  <si>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</si>
  <si>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</si>
  <si>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</si>
  <si>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</si>
  <si>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</si>
  <si>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</si>
  <si>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</si>
  <si>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</si>
  <si>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</si>
  <si>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</si>
  <si>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</si>
  <si>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</si>
  <si>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</si>
  <si>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</si>
  <si>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</si>
  <si>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</si>
  <si>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</si>
  <si>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</si>
  <si>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</si>
  <si>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</si>
  <si>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</si>
  <si>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</si>
  <si>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</si>
  <si>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</si>
  <si>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</si>
  <si>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</si>
  <si>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</si>
  <si>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</si>
  <si>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</si>
  <si>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</si>
  <si>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</si>
  <si>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</si>
  <si>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</si>
  <si>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</si>
  <si>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</si>
  <si>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</si>
  <si>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</si>
  <si>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</si>
  <si>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</si>
  <si>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</si>
  <si>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</si>
  <si>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</si>
  <si>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</si>
  <si>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</si>
  <si>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</si>
  <si>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</si>
  <si>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</si>
  <si>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</si>
  <si>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</si>
  <si>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</si>
  <si>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</si>
  <si>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</si>
  <si>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</si>
  <si>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</si>
  <si>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</si>
  <si>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</si>
  <si>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</si>
  <si>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</si>
  <si>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</si>
  <si>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</si>
  <si>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</si>
  <si>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</si>
  <si>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</si>
  <si>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</si>
  <si>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</si>
  <si>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</si>
  <si>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</si>
  <si>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</si>
  <si>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</si>
  <si>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</si>
  <si>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</si>
  <si>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</si>
  <si>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</si>
  <si>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</si>
  <si>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</si>
  <si>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</si>
  <si>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</si>
  <si>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</si>
  <si>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</si>
  <si>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</si>
  <si>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</si>
  <si>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</si>
  <si>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</si>
  <si>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</si>
  <si>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</si>
  <si>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</si>
  <si>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</si>
  <si>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</si>
  <si>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</si>
  <si>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</si>
  <si>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</si>
  <si>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</si>
  <si>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</si>
  <si>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</si>
  <si>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</si>
  <si>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</si>
  <si>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</si>
  <si>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</si>
  <si>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</si>
  <si>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</si>
  <si>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</si>
  <si>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</si>
  <si>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</si>
  <si>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</si>
  <si>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</si>
  <si>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</si>
  <si>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</si>
  <si>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</si>
  <si>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</si>
  <si>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</si>
  <si>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</si>
  <si>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</si>
  <si>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</si>
  <si>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</si>
  <si>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</si>
  <si>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</si>
  <si>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</si>
  <si>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</si>
  <si>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</si>
  <si>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</si>
  <si>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</si>
  <si>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</si>
  <si>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</si>
  <si>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</si>
  <si>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</si>
  <si>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</si>
  <si>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</si>
  <si>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</si>
  <si>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</si>
  <si>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</si>
  <si>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</si>
  <si>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</si>
  <si>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</si>
  <si>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</si>
  <si>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</si>
  <si>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</si>
  <si>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</si>
  <si>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</si>
  <si>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</si>
  <si>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</si>
  <si>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</si>
  <si>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</si>
  <si>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</si>
  <si>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</si>
  <si>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</si>
  <si>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</si>
  <si>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</si>
  <si>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</si>
  <si>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</si>
  <si>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</si>
  <si>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</si>
  <si>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</si>
  <si>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</si>
  <si>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</si>
  <si>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</si>
  <si>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</si>
  <si>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</si>
  <si>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</si>
  <si>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</si>
  <si>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</si>
  <si>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</si>
  <si>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</si>
  <si>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</si>
  <si>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</si>
  <si>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</si>
  <si>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</si>
  <si>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</si>
  <si>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</si>
  <si>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</si>
  <si>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</si>
  <si>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</si>
  <si>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</si>
  <si>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</si>
  <si>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</si>
  <si>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</si>
  <si>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</si>
  <si>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</si>
  <si>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</si>
  <si>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</si>
  <si>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</si>
  <si>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</si>
  <si>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</si>
  <si>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</si>
  <si>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</si>
  <si>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</si>
  <si>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</si>
  <si>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</si>
  <si>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</si>
  <si>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</si>
  <si>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</si>
  <si>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</si>
  <si>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</si>
  <si>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</si>
  <si>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</si>
  <si>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</si>
  <si>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</si>
  <si>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</si>
  <si>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</si>
  <si>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</si>
  <si>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</si>
  <si>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</si>
  <si>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</si>
  <si>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</si>
  <si>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</si>
  <si>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</si>
  <si>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</si>
  <si>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</si>
  <si>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</si>
  <si>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</si>
  <si>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</si>
  <si>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</si>
  <si>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</si>
  <si>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</si>
  <si>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</si>
  <si>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</si>
  <si>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</si>
  <si>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</si>
  <si>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</si>
  <si>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</si>
  <si>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</si>
  <si>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</si>
  <si>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</si>
  <si>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</si>
  <si>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</si>
  <si>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</si>
  <si>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</si>
  <si>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</si>
  <si>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</si>
  <si>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</si>
  <si>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</si>
  <si>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</si>
  <si>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</si>
  <si>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</si>
  <si>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</si>
  <si>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</si>
  <si>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</si>
  <si>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</si>
  <si>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</si>
  <si>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</si>
  <si>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</si>
  <si>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</si>
  <si>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</si>
  <si>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</si>
  <si>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</si>
  <si>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</si>
  <si>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</si>
  <si>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</si>
  <si>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</si>
  <si>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</si>
  <si>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</si>
  <si>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</si>
  <si>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</si>
  <si>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</si>
  <si>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</si>
  <si>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</si>
  <si>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</si>
  <si>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</si>
  <si>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</si>
  <si>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</si>
  <si>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</si>
  <si>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</si>
  <si>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</si>
  <si>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</si>
  <si>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</si>
  <si>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</si>
  <si>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</si>
  <si>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</si>
  <si>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</si>
  <si>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</si>
  <si>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</si>
  <si>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</si>
  <si>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</si>
  <si>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</si>
  <si>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</si>
  <si>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</si>
  <si>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</si>
  <si>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</si>
  <si>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</si>
  <si>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</si>
  <si>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</si>
  <si>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</si>
  <si>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</si>
  <si>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</si>
  <si>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</si>
  <si>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</si>
  <si>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</si>
  <si>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</si>
  <si>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</si>
  <si>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</si>
  <si>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</si>
  <si>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</si>
  <si>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</si>
  <si>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</si>
  <si>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</si>
  <si>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</si>
  <si>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</si>
  <si>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</si>
  <si>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</si>
  <si>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</si>
  <si>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</si>
  <si>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</si>
  <si>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</si>
  <si>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</si>
  <si>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</si>
  <si>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</si>
  <si>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</si>
  <si>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</si>
  <si>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</si>
  <si>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</si>
  <si>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</si>
  <si>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</si>
  <si>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</si>
  <si>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</si>
  <si>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</si>
  <si>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</si>
  <si>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</si>
  <si>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</si>
  <si>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</si>
  <si>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</si>
  <si>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</si>
  <si>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</si>
  <si>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</si>
  <si>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</si>
  <si>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</si>
  <si>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</si>
  <si>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</si>
  <si>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</si>
  <si>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</si>
  <si>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</si>
  <si>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</si>
  <si>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</si>
  <si>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</si>
  <si>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</si>
  <si>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</si>
  <si>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</si>
  <si>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</si>
  <si>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</si>
  <si>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</si>
  <si>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</si>
  <si>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</si>
  <si>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</si>
  <si>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</si>
  <si>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</si>
  <si>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</si>
  <si>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</si>
  <si>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</si>
  <si>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</si>
  <si>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</si>
  <si>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</si>
  <si>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</si>
  <si>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</si>
  <si>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</si>
  <si>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</si>
  <si>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</si>
  <si>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</si>
  <si>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</si>
  <si>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</si>
  <si>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</si>
  <si>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</si>
  <si>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</si>
  <si>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</si>
  <si>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</si>
  <si>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</si>
  <si>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</si>
  <si>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</si>
  <si>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</si>
  <si>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</si>
  <si>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</si>
  <si>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</si>
  <si>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</si>
  <si>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</si>
  <si>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</si>
  <si>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</si>
  <si>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</si>
  <si>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</si>
  <si>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</si>
  <si>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</si>
  <si>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</si>
  <si>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</si>
  <si>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</si>
  <si>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</si>
  <si>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</si>
  <si>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</si>
  <si>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</si>
  <si>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</si>
  <si>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</si>
  <si>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</si>
  <si>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</si>
  <si>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</si>
  <si>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</si>
  <si>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</si>
  <si>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</si>
  <si>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</si>
  <si>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</si>
  <si>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</si>
  <si>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</si>
  <si>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</si>
  <si>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</si>
  <si>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</si>
  <si>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</si>
  <si>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</si>
  <si>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</si>
  <si>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</si>
  <si>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</si>
  <si>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</si>
  <si>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</si>
  <si>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</si>
  <si>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</si>
  <si>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</si>
  <si>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</si>
  <si>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</si>
  <si>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</si>
  <si>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</si>
  <si>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</si>
  <si>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</si>
  <si>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</si>
  <si>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</si>
  <si>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</si>
  <si>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</si>
  <si>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</si>
  <si>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</si>
  <si>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</si>
  <si>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</si>
  <si>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</si>
  <si>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</si>
  <si>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</si>
  <si>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</si>
  <si>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</si>
  <si>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</si>
  <si>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</si>
  <si>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</si>
  <si>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</si>
  <si>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</si>
  <si>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</si>
  <si>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</si>
  <si>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</si>
  <si>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</si>
  <si>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</si>
  <si>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</si>
  <si>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</si>
  <si>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</si>
  <si>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</si>
  <si>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</si>
  <si>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</si>
  <si>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</si>
  <si>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</si>
  <si>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</si>
  <si>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</si>
  <si>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</si>
  <si>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</si>
  <si>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</si>
  <si>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</si>
  <si>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</si>
  <si>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</si>
  <si>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</si>
  <si>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</si>
  <si>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</si>
  <si>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</si>
  <si>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</si>
  <si>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</si>
  <si>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</si>
  <si>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</si>
  <si>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</si>
  <si>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</si>
  <si>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</si>
  <si>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</si>
  <si>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</si>
  <si>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</si>
  <si>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</si>
  <si>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</si>
  <si>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</si>
  <si>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</si>
  <si>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</si>
  <si>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</si>
  <si>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</si>
  <si>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</si>
  <si>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</si>
  <si>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</si>
  <si>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</si>
  <si>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</si>
  <si>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</si>
  <si>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</si>
  <si>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</si>
  <si>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</si>
  <si>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</si>
  <si>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</si>
  <si>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</si>
  <si>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</si>
  <si>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</si>
  <si>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</si>
  <si>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</si>
  <si>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</si>
  <si>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</si>
  <si>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</si>
  <si>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</si>
  <si>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</si>
  <si>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</si>
  <si>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</si>
  <si>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</si>
  <si>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</si>
  <si>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</si>
  <si>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</si>
  <si>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</si>
  <si>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</si>
  <si>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</si>
  <si>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</si>
  <si>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</si>
  <si>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</si>
  <si>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</si>
  <si>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</si>
  <si>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</si>
  <si>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</si>
  <si>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</si>
  <si>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</si>
  <si>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</si>
  <si>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</si>
  <si>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</si>
  <si>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</si>
  <si>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</si>
  <si>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</si>
  <si>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</si>
  <si>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</si>
  <si>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</si>
  <si>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</si>
  <si>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</si>
  <si>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</si>
  <si>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</si>
  <si>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</si>
  <si>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</si>
  <si>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</si>
  <si>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</si>
  <si>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</si>
  <si>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</si>
  <si>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</si>
  <si>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</si>
  <si>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</si>
  <si>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</si>
  <si>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</si>
  <si>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</si>
  <si>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</si>
  <si>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</si>
  <si>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</si>
  <si>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</si>
  <si>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</si>
  <si>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</si>
  <si>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</si>
  <si>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</si>
  <si>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</si>
  <si>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</si>
  <si>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</si>
  <si>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</si>
  <si>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</si>
  <si>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</si>
  <si>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</si>
  <si>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</si>
  <si>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</si>
  <si>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</si>
  <si>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</si>
  <si>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</si>
  <si>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</si>
  <si>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</si>
  <si>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</si>
  <si>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</si>
  <si>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</si>
  <si>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</si>
  <si>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</si>
  <si>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</si>
  <si>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</si>
  <si>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</si>
  <si>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</si>
  <si>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</si>
  <si>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</si>
  <si>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</si>
  <si>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</si>
  <si>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</si>
  <si>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</si>
  <si>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</si>
  <si>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</si>
  <si>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</si>
  <si>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</si>
  <si>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</si>
  <si>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</si>
  <si>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</si>
  <si>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</si>
  <si>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</si>
  <si>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</si>
  <si>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</si>
  <si>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</si>
  <si>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</si>
  <si>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</si>
  <si>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</si>
  <si>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</si>
  <si>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</si>
  <si>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</si>
  <si>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</si>
  <si>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</si>
  <si>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</si>
  <si>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</si>
  <si>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</si>
  <si>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</si>
  <si>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</si>
  <si>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</si>
  <si>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</si>
  <si>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</si>
  <si>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</si>
  <si>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</si>
  <si>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</si>
  <si>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</si>
  <si>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</si>
  <si>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</si>
  <si>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</si>
  <si>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</si>
  <si>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</si>
  <si>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</si>
  <si>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</si>
  <si>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</si>
  <si>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</si>
  <si>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</si>
  <si>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</si>
  <si>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</si>
  <si>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</si>
  <si>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</si>
  <si>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</si>
  <si>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</si>
  <si>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</si>
  <si>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</si>
  <si>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</si>
  <si>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</si>
  <si>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</si>
  <si>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</si>
  <si>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</si>
  <si>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</si>
  <si>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</si>
  <si>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</si>
  <si>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</si>
  <si>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</si>
  <si>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</si>
  <si>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</si>
  <si>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</si>
  <si>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</si>
  <si>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</si>
  <si>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</si>
  <si>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</si>
  <si>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</si>
  <si>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</si>
  <si>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</si>
  <si>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</si>
  <si>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</si>
  <si>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</si>
  <si>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</si>
  <si>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</si>
  <si>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</si>
  <si>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</si>
  <si>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</si>
  <si>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</si>
  <si>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</si>
  <si>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</si>
  <si>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</si>
  <si>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</si>
  <si>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</si>
  <si>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</si>
  <si>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</si>
  <si>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</si>
  <si>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</si>
  <si>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</si>
  <si>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</si>
  <si>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</si>
  <si>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</si>
  <si>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</si>
  <si>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</si>
  <si>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</si>
  <si>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</si>
  <si>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</si>
  <si>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</si>
  <si>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</si>
  <si>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</si>
  <si>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</si>
  <si>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</si>
  <si>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</si>
  <si>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</si>
  <si>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</si>
  <si>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</si>
  <si>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</si>
  <si>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</si>
  <si>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</si>
  <si>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</si>
  <si>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</si>
  <si>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</si>
  <si>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</si>
  <si>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</si>
  <si>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</si>
  <si>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</si>
  <si>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</si>
  <si>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</si>
  <si>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</si>
  <si>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</si>
  <si>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</si>
  <si>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</si>
  <si>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</si>
  <si>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</si>
  <si>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</si>
  <si>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</si>
  <si>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</si>
  <si>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</si>
  <si>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</si>
  <si>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</si>
  <si>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</si>
  <si>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</si>
  <si>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</si>
  <si>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</si>
  <si>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</si>
  <si>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</si>
  <si>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</si>
  <si>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</si>
  <si>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</si>
  <si>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</si>
  <si>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</si>
  <si>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</si>
  <si>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</si>
  <si>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</si>
  <si>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</si>
  <si>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</si>
  <si>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</si>
  <si>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</si>
  <si>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</si>
  <si>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</si>
  <si>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</si>
  <si>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</si>
  <si>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</si>
  <si>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</si>
  <si>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</si>
  <si>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</si>
  <si>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</si>
  <si>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</si>
  <si>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</si>
  <si>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</si>
  <si>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</si>
  <si>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</si>
  <si>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</si>
  <si>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</si>
  <si>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</si>
  <si>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</si>
  <si>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</si>
  <si>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</si>
  <si>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</si>
  <si>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</si>
  <si>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</si>
  <si>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</si>
  <si>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</si>
  <si>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</si>
  <si>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</si>
  <si>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</si>
  <si>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</si>
  <si>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</si>
  <si>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</si>
  <si>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</si>
  <si>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</si>
  <si>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</si>
  <si>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</si>
  <si>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</si>
  <si>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</si>
  <si>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</si>
  <si>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</si>
  <si>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</si>
  <si>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</si>
  <si>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</si>
  <si>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</si>
  <si>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</si>
  <si>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</si>
  <si>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</si>
  <si>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</si>
  <si>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</si>
  <si>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</si>
  <si>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</si>
  <si>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</si>
  <si>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</si>
  <si>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</si>
  <si>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</si>
  <si>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</si>
  <si>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</si>
  <si>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</si>
  <si>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</si>
  <si>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</si>
  <si>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</si>
  <si>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</si>
  <si>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</si>
  <si>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</si>
  <si>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</si>
  <si>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</si>
  <si>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</si>
  <si>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</si>
  <si>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</si>
  <si>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</si>
  <si>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</si>
  <si>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</si>
  <si>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</si>
  <si>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</si>
  <si>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</si>
  <si>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</si>
  <si>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</si>
  <si>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</si>
  <si>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</si>
  <si>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</si>
  <si>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</si>
  <si>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</si>
  <si>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</si>
  <si>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</si>
  <si>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</si>
  <si>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</si>
  <si>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</si>
  <si>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</si>
  <si>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</si>
  <si>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</si>
  <si>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</si>
  <si>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</si>
  <si>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</si>
  <si>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</si>
  <si>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</si>
  <si>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</si>
  <si>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</si>
  <si>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</si>
  <si>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</si>
  <si>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</si>
  <si>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</si>
  <si>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</si>
  <si>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</si>
  <si>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</si>
  <si>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</si>
  <si>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</si>
  <si>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</si>
  <si>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</si>
  <si>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</si>
  <si>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</si>
  <si>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</si>
  <si>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</si>
  <si>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</si>
  <si>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</si>
  <si>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</si>
  <si>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</si>
  <si>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</si>
  <si>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</si>
  <si>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</si>
  <si>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</si>
  <si>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</si>
  <si>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</si>
  <si>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</si>
  <si>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</si>
  <si>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</si>
  <si>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</si>
  <si>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</si>
  <si>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</si>
  <si>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</si>
  <si>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</si>
  <si>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</si>
  <si>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</si>
  <si>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</si>
  <si>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</si>
  <si>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</si>
  <si>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</si>
  <si>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</si>
  <si>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</si>
  <si>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</si>
  <si>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</si>
  <si>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</si>
  <si>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</si>
  <si>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</si>
  <si>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</si>
  <si>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</si>
  <si>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</si>
  <si>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</si>
  <si>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</si>
  <si>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</si>
  <si>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</si>
  <si>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</si>
  <si>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</si>
  <si>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</si>
  <si>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</si>
  <si>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</si>
  <si>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</si>
  <si>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</si>
  <si>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</si>
  <si>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</si>
  <si>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</si>
  <si>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</si>
  <si>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</si>
  <si>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</si>
  <si>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</si>
  <si>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</si>
  <si>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</si>
  <si>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</si>
  <si>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</si>
  <si>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</si>
  <si>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</si>
  <si>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</si>
  <si>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</si>
  <si>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</si>
  <si>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</si>
  <si>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</si>
  <si>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</si>
  <si>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</si>
  <si>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</si>
  <si>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</si>
  <si>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</si>
  <si>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</si>
  <si>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</si>
  <si>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</si>
  <si>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</si>
  <si>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</si>
  <si>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</si>
  <si>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</si>
  <si>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</si>
  <si>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</si>
  <si>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</si>
  <si>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</si>
  <si>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</si>
  <si>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</si>
  <si>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</si>
  <si>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</si>
  <si>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</si>
  <si>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</si>
  <si>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</si>
  <si>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</si>
  <si>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</si>
  <si>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</si>
  <si>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</si>
  <si>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</si>
  <si>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</si>
  <si>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</si>
  <si>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</si>
  <si>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</si>
  <si>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</si>
  <si>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</si>
  <si>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</si>
  <si>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</si>
  <si>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</si>
  <si>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</si>
  <si>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</si>
  <si>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</si>
  <si>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</si>
  <si>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</si>
  <si>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</si>
  <si>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</si>
  <si>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</si>
  <si>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</si>
  <si>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</si>
  <si>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</si>
  <si>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</si>
  <si>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</si>
  <si>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</si>
  <si>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</si>
  <si>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</si>
  <si>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</si>
  <si>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</si>
  <si>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</si>
  <si>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</si>
  <si>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</si>
  <si>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</si>
  <si>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</si>
  <si>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</si>
  <si>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</si>
  <si>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</si>
  <si>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</si>
  <si>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</si>
  <si>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</si>
  <si>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</si>
  <si>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</si>
  <si>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</si>
  <si>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</si>
  <si>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</si>
  <si>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</si>
  <si>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</si>
  <si>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</si>
  <si>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</si>
  <si>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</si>
  <si>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</si>
  <si>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</si>
  <si>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</si>
  <si>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</si>
  <si>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</si>
  <si>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</si>
  <si>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</si>
  <si>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</si>
  <si>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</si>
  <si>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</si>
  <si>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</si>
  <si>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</si>
  <si>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</si>
  <si>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</si>
  <si>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</si>
  <si>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</si>
  <si>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</si>
  <si>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</si>
  <si>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</si>
  <si>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</si>
  <si>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</si>
  <si>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</si>
  <si>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</si>
  <si>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</si>
  <si>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</si>
  <si>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</si>
  <si>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</si>
  <si>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</si>
  <si>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</si>
  <si>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</si>
  <si>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</si>
  <si>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</si>
  <si>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</si>
  <si>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</si>
  <si>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</si>
  <si>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</si>
  <si>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</si>
  <si>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</si>
  <si>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</si>
  <si>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</si>
  <si>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</si>
  <si>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</si>
  <si>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</si>
  <si>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</si>
  <si>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</si>
  <si>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</si>
  <si>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</si>
  <si>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</si>
  <si>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</si>
  <si>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</si>
  <si>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</si>
  <si>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</si>
  <si>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</si>
  <si>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</si>
  <si>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</si>
  <si>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</si>
  <si>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</si>
  <si>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</si>
  <si>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</si>
  <si>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</si>
  <si>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</si>
  <si>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</si>
  <si>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</si>
  <si>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</si>
  <si>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</si>
  <si>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</si>
  <si>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</si>
  <si>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</si>
  <si>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</si>
  <si>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</si>
  <si>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</si>
  <si>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</si>
  <si>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</si>
  <si>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</si>
  <si>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</si>
  <si>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</si>
  <si>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</si>
  <si>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</si>
  <si>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</si>
  <si>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</si>
  <si>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</si>
  <si>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</si>
  <si>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</si>
  <si>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</si>
  <si>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</si>
  <si>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</si>
  <si>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</si>
  <si>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</si>
  <si>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</si>
  <si>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</si>
  <si>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</si>
  <si>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</si>
  <si>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</si>
  <si>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</si>
  <si>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</si>
  <si>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</si>
  <si>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</si>
  <si>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</si>
  <si>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</si>
  <si>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</si>
  <si>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</si>
  <si>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</si>
  <si>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</si>
  <si>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</si>
  <si>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</si>
  <si>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</si>
  <si>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</si>
  <si>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</si>
  <si>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</si>
  <si>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</si>
  <si>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</si>
  <si>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</si>
  <si>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</si>
  <si>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</si>
  <si>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</si>
  <si>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</si>
  <si>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</si>
  <si>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</si>
  <si>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</si>
  <si>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</si>
  <si>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</si>
  <si>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</si>
  <si>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</si>
  <si>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</si>
  <si>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</si>
  <si>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</si>
  <si>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</si>
  <si>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</si>
  <si>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</si>
  <si>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</si>
  <si>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</si>
  <si>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</si>
  <si>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</si>
  <si>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</si>
  <si>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</si>
  <si>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</si>
  <si>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</si>
  <si>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</si>
  <si>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</si>
  <si>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</si>
  <si>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</si>
  <si>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</si>
  <si>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</si>
  <si>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</si>
  <si>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</si>
  <si>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</si>
  <si>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</si>
  <si>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</si>
  <si>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</si>
  <si>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</si>
  <si>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</si>
  <si>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</si>
  <si>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</si>
  <si>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</si>
  <si>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</si>
  <si>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</si>
  <si>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</si>
  <si>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</si>
  <si>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</si>
  <si>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</si>
  <si>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</si>
  <si>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</si>
  <si>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</si>
  <si>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</si>
  <si>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</si>
  <si>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</si>
  <si>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</si>
  <si>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</si>
  <si>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</si>
  <si>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</si>
  <si>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</si>
  <si>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</si>
  <si>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</si>
  <si>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</si>
  <si>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</si>
  <si>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</si>
  <si>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</si>
  <si>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</si>
  <si>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</si>
  <si>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</si>
  <si>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</si>
  <si>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</si>
  <si>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</si>
  <si>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</si>
  <si>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</si>
  <si>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</si>
  <si>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</si>
  <si>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</si>
  <si>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</si>
  <si>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</si>
  <si>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</si>
  <si>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</si>
  <si>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</si>
  <si>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</si>
  <si>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</si>
  <si>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</si>
  <si>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</si>
  <si>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</si>
  <si>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</si>
  <si>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</si>
  <si>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</si>
  <si>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</si>
  <si>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</si>
  <si>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</si>
  <si>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</si>
  <si>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</si>
  <si>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</si>
  <si>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</si>
  <si>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</si>
  <si>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</si>
  <si>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</si>
  <si>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</si>
  <si>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</si>
  <si>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</si>
  <si>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</si>
  <si>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</si>
  <si>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</si>
  <si>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</si>
  <si>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</si>
  <si>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</si>
  <si>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</si>
  <si>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</si>
  <si>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</si>
  <si>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</si>
  <si>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</si>
  <si>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</si>
  <si>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</si>
  <si>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</si>
  <si>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</si>
  <si>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</si>
  <si>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</si>
  <si>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</si>
  <si>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</si>
  <si>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</si>
  <si>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</si>
  <si>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</si>
  <si>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</si>
  <si>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</si>
  <si>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</si>
  <si>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</si>
  <si>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</si>
  <si>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</si>
  <si>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</si>
  <si>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</si>
  <si>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</si>
  <si>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</si>
  <si>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</si>
  <si>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</si>
  <si>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</si>
  <si>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</si>
  <si>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</si>
  <si>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</si>
  <si>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</si>
  <si>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</si>
  <si>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</si>
  <si>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</si>
  <si>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</si>
  <si>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</si>
  <si>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</si>
  <si>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</si>
  <si>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</si>
  <si>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</si>
  <si>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</si>
  <si>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</si>
  <si>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</si>
  <si>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</si>
  <si>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</si>
  <si>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</si>
  <si>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</si>
  <si>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</si>
  <si>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</si>
  <si>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</si>
  <si>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</si>
  <si>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</si>
  <si>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</si>
  <si>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</si>
  <si>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</si>
  <si>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</si>
  <si>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</si>
  <si>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</si>
  <si>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</si>
  <si>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</si>
  <si>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</si>
  <si>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</si>
  <si>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</si>
  <si>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</si>
  <si>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</si>
  <si>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</si>
  <si>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</si>
  <si>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</si>
  <si>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</si>
  <si>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</si>
  <si>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</si>
  <si>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</si>
  <si>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</si>
  <si>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</si>
  <si>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</si>
  <si>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</si>
  <si>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</si>
  <si>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</si>
  <si>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</si>
  <si>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</si>
  <si>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</si>
  <si>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</si>
  <si>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</si>
  <si>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</si>
  <si>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</si>
  <si>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</si>
  <si>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</si>
  <si>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</si>
  <si>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</si>
  <si>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</si>
  <si>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</si>
  <si>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</si>
  <si>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</si>
  <si>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</si>
  <si>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</si>
  <si>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</si>
  <si>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</si>
  <si>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</si>
  <si>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</si>
  <si>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</si>
  <si>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</si>
  <si>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</si>
  <si>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</si>
  <si>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</si>
  <si>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</si>
  <si>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</si>
  <si>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</si>
  <si>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</si>
  <si>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</si>
  <si>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</si>
  <si>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</si>
  <si>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</si>
  <si>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</si>
  <si>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</si>
  <si>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</si>
  <si>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</si>
  <si>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</si>
  <si>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</si>
  <si>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</si>
  <si>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</si>
  <si>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</si>
  <si>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</si>
  <si>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</si>
  <si>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</si>
  <si>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</si>
  <si>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</si>
  <si>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</si>
  <si>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</si>
  <si>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</si>
  <si>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</si>
  <si>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</si>
  <si>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</si>
  <si>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</si>
  <si>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</si>
  <si>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</si>
  <si>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</si>
  <si>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</si>
  <si>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</si>
  <si>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</si>
  <si>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</si>
  <si>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</si>
  <si>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</si>
  <si>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</si>
  <si>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</si>
  <si>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</si>
  <si>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</si>
  <si>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</si>
  <si>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</si>
  <si>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</si>
  <si>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</si>
  <si>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</si>
  <si>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</si>
  <si>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</si>
  <si>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</si>
  <si>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</si>
  <si>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</si>
  <si>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</si>
  <si>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</si>
  <si>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</si>
  <si>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</si>
  <si>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</si>
  <si>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</si>
  <si>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</si>
  <si>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</si>
  <si>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</si>
  <si>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</si>
  <si>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</si>
  <si>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</si>
  <si>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</si>
  <si>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</si>
  <si>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</si>
  <si>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</si>
  <si>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</si>
  <si>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</si>
  <si>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</si>
  <si>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</si>
  <si>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</si>
  <si>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</si>
  <si>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</si>
  <si>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</si>
  <si>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</si>
  <si>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</si>
  <si>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</si>
  <si>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</si>
  <si>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</si>
  <si>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</si>
  <si>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</si>
  <si>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</si>
  <si>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</si>
  <si>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</si>
  <si>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</si>
  <si>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</si>
  <si>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</si>
  <si>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</si>
  <si>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</si>
  <si>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</si>
  <si>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</si>
  <si>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</si>
  <si>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</si>
  <si>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</si>
  <si>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</si>
  <si>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</si>
  <si>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</si>
  <si>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</si>
  <si>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</si>
  <si>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</si>
  <si>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</si>
  <si>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</si>
  <si>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</si>
  <si>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</si>
  <si>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</si>
  <si>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</si>
  <si>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</si>
  <si>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</si>
  <si>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</si>
  <si>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</si>
  <si>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</si>
  <si>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</si>
  <si>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</si>
  <si>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</si>
  <si>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</si>
  <si>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</si>
  <si>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</si>
  <si>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</si>
  <si>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</si>
  <si>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</si>
  <si>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</si>
  <si>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</si>
  <si>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</si>
  <si>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</si>
  <si>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</si>
  <si>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</si>
  <si>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</si>
  <si>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</si>
  <si>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</si>
  <si>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</si>
  <si>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</si>
  <si>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</si>
  <si>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</si>
  <si>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</si>
  <si>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</si>
  <si>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</si>
  <si>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</si>
  <si>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</si>
  <si>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</si>
  <si>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</si>
  <si>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</si>
  <si>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</si>
  <si>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</si>
  <si>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</si>
  <si>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</si>
  <si>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</si>
  <si>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</si>
  <si>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</si>
  <si>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</si>
  <si>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</si>
  <si>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</si>
  <si>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</si>
  <si>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</si>
  <si>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</si>
  <si>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</si>
  <si>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</si>
  <si>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</si>
  <si>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</si>
  <si>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</si>
  <si>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</si>
  <si>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</si>
  <si>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</si>
  <si>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</si>
  <si>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</si>
  <si>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</si>
  <si>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</si>
  <si>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</si>
  <si>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</si>
  <si>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</si>
  <si>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</si>
  <si>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</si>
  <si>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</si>
  <si>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</si>
  <si>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</si>
  <si>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</si>
  <si>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</si>
  <si>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</si>
  <si>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</si>
  <si>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</si>
  <si>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</si>
  <si>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</si>
  <si>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</si>
  <si>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</si>
  <si>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</si>
  <si>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</si>
  <si>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</si>
  <si>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</si>
  <si>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</si>
  <si>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</si>
  <si>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</si>
  <si>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</si>
  <si>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</si>
  <si>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</si>
  <si>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</si>
  <si>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</si>
  <si>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</si>
  <si>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</si>
  <si>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</si>
  <si>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</si>
  <si>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</si>
  <si>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</si>
  <si>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</si>
  <si>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</si>
  <si>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</si>
  <si>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</si>
  <si>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</si>
  <si>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</si>
  <si>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</si>
  <si>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</si>
  <si>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</si>
  <si>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</si>
  <si>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</si>
  <si>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</si>
  <si>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</si>
  <si>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</si>
  <si>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</si>
  <si>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</si>
  <si>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</si>
  <si>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</si>
  <si>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</si>
  <si>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</si>
  <si>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</si>
  <si>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</si>
  <si>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</si>
  <si>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</si>
  <si>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</si>
  <si>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</si>
  <si>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</si>
  <si>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</si>
  <si>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</si>
  <si>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</si>
  <si>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</si>
  <si>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</si>
  <si>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</si>
  <si>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</si>
  <si>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</si>
  <si>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</si>
  <si>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</si>
  <si>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</si>
  <si>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</si>
  <si>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</si>
  <si>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</si>
  <si>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</si>
  <si>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</si>
  <si>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</si>
  <si>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</si>
  <si>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</si>
  <si>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</si>
  <si>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</si>
  <si>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</si>
  <si>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</si>
  <si>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</si>
  <si>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</si>
  <si>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</si>
  <si>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</si>
  <si>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</si>
  <si>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</si>
  <si>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</si>
  <si>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</si>
  <si>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</si>
  <si>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</si>
  <si>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</si>
  <si>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</si>
  <si>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</si>
  <si>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</si>
  <si>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</si>
  <si>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</si>
  <si>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</si>
  <si>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</si>
  <si>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</si>
  <si>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</si>
  <si>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</si>
  <si>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</si>
  <si>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</si>
  <si>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</si>
  <si>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</si>
  <si>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</si>
  <si>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</si>
  <si>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</si>
  <si>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</si>
  <si>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</si>
  <si>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</si>
  <si>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</si>
  <si>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</si>
  <si>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</si>
  <si>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</si>
  <si>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</si>
  <si>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</si>
  <si>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</si>
  <si>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</si>
  <si>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</si>
  <si>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</si>
  <si>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</si>
  <si>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</si>
  <si>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</si>
  <si>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</si>
  <si>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</si>
  <si>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</si>
  <si>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</si>
  <si>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</si>
  <si>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</si>
  <si>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</si>
  <si>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</si>
  <si>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</si>
  <si>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</si>
  <si>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</si>
  <si>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</si>
  <si>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</si>
  <si>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</si>
  <si>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</si>
  <si>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</si>
  <si>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</si>
  <si>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</si>
  <si>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</si>
  <si>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</si>
  <si>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</si>
  <si>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</si>
  <si>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</si>
  <si>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</si>
  <si>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</si>
  <si>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</si>
  <si>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</si>
  <si>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</si>
  <si>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</si>
  <si>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</si>
  <si>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</si>
  <si>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</si>
  <si>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</si>
  <si>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</si>
  <si>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</si>
  <si>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</si>
  <si>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</si>
  <si>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</si>
  <si>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</si>
  <si>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</si>
  <si>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</si>
  <si>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</si>
  <si>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</si>
  <si>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</si>
  <si>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</si>
  <si>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</si>
  <si>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</si>
  <si>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</si>
  <si>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</si>
  <si>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</si>
  <si>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</si>
  <si>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</si>
  <si>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</si>
  <si>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</si>
  <si>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</si>
  <si>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</si>
  <si>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</si>
  <si>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</si>
  <si>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</si>
  <si>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</si>
  <si>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</si>
  <si>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</si>
  <si>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</si>
  <si>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</si>
  <si>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</si>
  <si>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</si>
  <si>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</si>
  <si>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</si>
  <si>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</si>
  <si>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</si>
  <si>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</si>
  <si>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</si>
  <si>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</si>
  <si>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</si>
  <si>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</si>
  <si>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</si>
  <si>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</si>
  <si>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</si>
  <si>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</si>
  <si>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</si>
  <si>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</si>
  <si>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</si>
  <si>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</si>
  <si>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</si>
  <si>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</si>
  <si>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</si>
  <si>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</si>
  <si>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</si>
  <si>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</si>
  <si>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</si>
  <si>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</si>
  <si>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</si>
  <si>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</si>
  <si>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</si>
  <si>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</si>
  <si>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</si>
  <si>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</si>
  <si>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</si>
  <si>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</si>
  <si>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</si>
  <si>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</si>
  <si>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</si>
  <si>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</si>
  <si>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</si>
  <si>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</si>
  <si>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</si>
  <si>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</si>
  <si>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</si>
  <si>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</si>
  <si>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</si>
  <si>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</si>
  <si>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</si>
  <si>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</si>
  <si>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</si>
  <si>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</si>
  <si>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</si>
  <si>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</si>
  <si>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</si>
  <si>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</si>
  <si>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</si>
  <si>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</si>
  <si>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</si>
  <si>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</si>
  <si>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</si>
  <si>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</si>
  <si>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</si>
  <si>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</si>
  <si>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</si>
  <si>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</si>
  <si>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</si>
  <si>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</si>
  <si>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</si>
  <si>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</si>
  <si>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</si>
  <si>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</si>
  <si>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</si>
  <si>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</si>
  <si>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</si>
  <si>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</si>
  <si>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</si>
  <si>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</si>
  <si>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</si>
  <si>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</si>
  <si>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</si>
  <si>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</si>
  <si>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</si>
  <si>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</si>
  <si>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</si>
  <si>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</si>
  <si>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</si>
  <si>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</si>
  <si>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</si>
  <si>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</si>
  <si>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</si>
  <si>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</si>
  <si>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</si>
  <si>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</si>
  <si>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</si>
  <si>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</si>
  <si>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</si>
  <si>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</si>
  <si>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</si>
  <si>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</si>
  <si>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</si>
  <si>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</si>
  <si>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</si>
  <si>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</si>
  <si>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</si>
  <si>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</si>
  <si>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</si>
  <si>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</si>
  <si>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</si>
  <si>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</si>
  <si>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</si>
  <si>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</si>
  <si>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</si>
  <si>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</si>
  <si>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</si>
  <si>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</si>
  <si>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</si>
  <si>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</si>
  <si>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</si>
  <si>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</si>
  <si>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</si>
  <si>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</si>
  <si>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</si>
  <si>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</si>
  <si>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</si>
  <si>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</si>
  <si>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</si>
  <si>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</si>
  <si>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</si>
  <si>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</si>
  <si>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</si>
  <si>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</si>
  <si>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</si>
  <si>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</si>
  <si>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</si>
  <si>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</si>
  <si>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</si>
  <si>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</si>
  <si>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</si>
  <si>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</si>
  <si>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</si>
  <si>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</si>
  <si>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</si>
  <si>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</si>
  <si>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</si>
  <si>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</si>
  <si>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</si>
  <si>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</si>
  <si>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</si>
  <si>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</si>
  <si>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</si>
  <si>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</si>
  <si>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</si>
  <si>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</si>
  <si>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</si>
  <si>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</si>
  <si>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</si>
  <si>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</si>
  <si>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</si>
  <si>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</si>
  <si>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</si>
  <si>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</si>
  <si>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</si>
  <si>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</si>
  <si>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</si>
  <si>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</si>
  <si>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</si>
  <si>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</si>
  <si>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</si>
  <si>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</si>
  <si>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</si>
  <si>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</si>
  <si>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</si>
  <si>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</si>
  <si>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</si>
  <si>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</si>
  <si>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</si>
  <si>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</si>
  <si>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</si>
  <si>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</si>
  <si>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</si>
  <si>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</si>
  <si>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</si>
  <si>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</si>
  <si>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</si>
  <si>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</si>
  <si>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</si>
  <si>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</si>
  <si>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</si>
  <si>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</si>
  <si>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</si>
  <si>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</si>
  <si>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</si>
  <si>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</si>
  <si>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</si>
  <si>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</si>
  <si>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</si>
  <si>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</si>
  <si>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</si>
  <si>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</si>
  <si>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</si>
  <si>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</si>
  <si>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</si>
  <si>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</si>
  <si>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</si>
  <si>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</si>
  <si>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</si>
  <si>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</si>
  <si>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</si>
  <si>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</si>
  <si>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</si>
  <si>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</si>
  <si>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</si>
  <si>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</si>
  <si>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</si>
  <si>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</si>
  <si>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</si>
  <si>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</si>
  <si>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</si>
  <si>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</si>
  <si>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</si>
  <si>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</si>
  <si>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</si>
  <si>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</si>
  <si>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</si>
  <si>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</si>
  <si>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</si>
  <si>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</si>
  <si>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</si>
  <si>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</si>
  <si>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</si>
  <si>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</si>
  <si>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</si>
  <si>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</si>
  <si>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</si>
  <si>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</si>
  <si>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</si>
  <si>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</si>
  <si>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</si>
  <si>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</si>
  <si>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</si>
  <si>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</si>
  <si>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</si>
  <si>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</si>
  <si>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</si>
  <si>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</si>
  <si>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</si>
  <si>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</si>
  <si>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</si>
  <si>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</si>
  <si>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</si>
  <si>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</si>
  <si>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</si>
  <si>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</si>
  <si>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</si>
  <si>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</si>
  <si>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</si>
  <si>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</si>
  <si>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</si>
  <si>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</si>
  <si>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</si>
  <si>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</si>
  <si>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</si>
  <si>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</si>
  <si>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</si>
  <si>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</si>
  <si>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</si>
  <si>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</si>
  <si>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</si>
  <si>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</si>
  <si>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</si>
  <si>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</si>
  <si>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</si>
  <si>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</si>
  <si>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</si>
  <si>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</si>
  <si>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</si>
  <si>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</si>
  <si>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</si>
  <si>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</si>
  <si>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</si>
  <si>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</si>
  <si>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</si>
  <si>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</si>
  <si>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</si>
  <si>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</si>
  <si>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</si>
  <si>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</si>
  <si>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</si>
  <si>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</si>
  <si>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</si>
  <si>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</si>
  <si>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</si>
  <si>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</si>
  <si>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</si>
  <si>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</si>
  <si>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</si>
  <si>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</si>
  <si>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</si>
  <si>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</si>
  <si>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</si>
  <si>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</si>
  <si>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</si>
  <si>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</si>
  <si>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</si>
  <si>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</si>
  <si>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</si>
  <si>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</si>
  <si>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</si>
  <si>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</si>
  <si>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</si>
  <si>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</si>
  <si>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</si>
  <si>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</si>
  <si>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</si>
  <si>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</si>
  <si>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</si>
  <si>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</si>
  <si>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</si>
  <si>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</si>
  <si>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</si>
  <si>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</si>
  <si>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</si>
  <si>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</si>
  <si>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</si>
  <si>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</si>
  <si>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</si>
  <si>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</si>
  <si>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</si>
  <si>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</si>
  <si>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</si>
  <si>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</si>
  <si>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</si>
  <si>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</si>
  <si>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</si>
  <si>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</si>
  <si>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</si>
  <si>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</si>
  <si>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</si>
  <si>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</si>
  <si>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</si>
  <si>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</si>
  <si>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</si>
  <si>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</si>
  <si>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</si>
  <si>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</si>
  <si>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</si>
  <si>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</si>
  <si>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</si>
  <si>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</si>
  <si>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</si>
  <si>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</si>
  <si>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</si>
  <si>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</si>
  <si>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</si>
  <si>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</si>
  <si>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</si>
  <si>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</si>
  <si>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</si>
  <si>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</si>
  <si>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</si>
  <si>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</si>
  <si>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</si>
  <si>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</si>
  <si>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</si>
  <si>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</si>
  <si>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</si>
  <si>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</si>
  <si>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</si>
  <si>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</si>
  <si>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</si>
  <si>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</si>
  <si>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</si>
  <si>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</si>
  <si>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</si>
  <si>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</si>
  <si>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</si>
  <si>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</si>
  <si>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</si>
  <si>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</si>
  <si>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</si>
  <si>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</si>
  <si>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</si>
  <si>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</si>
  <si>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</si>
  <si>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</si>
  <si>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</si>
  <si>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</si>
  <si>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</si>
  <si>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</si>
  <si>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</si>
  <si>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</si>
  <si>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</si>
  <si>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</si>
  <si>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</si>
  <si>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</si>
  <si>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</si>
  <si>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</si>
  <si>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</si>
  <si>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</si>
  <si>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</si>
  <si>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</si>
  <si>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</si>
  <si>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</si>
  <si>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</si>
  <si>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</si>
  <si>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</si>
  <si>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</si>
  <si>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</si>
  <si>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</si>
  <si>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</si>
  <si>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</si>
  <si>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</si>
  <si>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</si>
  <si>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</si>
  <si>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</si>
  <si>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</si>
  <si>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</si>
  <si>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</si>
  <si>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</si>
  <si>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</si>
  <si>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</si>
  <si>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</si>
  <si>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</si>
  <si>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</si>
  <si>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</si>
  <si>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</si>
  <si>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</si>
  <si>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</si>
  <si>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</si>
  <si>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</si>
  <si>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</si>
  <si>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</si>
  <si>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</si>
  <si>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</si>
  <si>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</si>
  <si>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</si>
  <si>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</si>
  <si>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</si>
  <si>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</si>
  <si>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</si>
  <si>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</si>
  <si>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</si>
  <si>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</si>
  <si>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</si>
  <si>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</si>
  <si>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</si>
  <si>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</si>
  <si>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</si>
  <si>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</si>
  <si>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</si>
  <si>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</si>
  <si>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</si>
  <si>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</si>
  <si>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</si>
  <si>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</si>
  <si>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</si>
  <si>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</si>
  <si>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</si>
  <si>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</si>
  <si>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</si>
  <si>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</si>
  <si>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</si>
  <si>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</si>
  <si>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</si>
  <si>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</si>
  <si>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</si>
  <si>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</si>
  <si>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</si>
  <si>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</si>
  <si>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</si>
  <si>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</si>
  <si>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</si>
  <si>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</si>
  <si>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</si>
  <si>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</si>
  <si>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</si>
  <si>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</si>
  <si>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</si>
  <si>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</si>
  <si>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</si>
  <si>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</si>
  <si>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</si>
  <si>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</si>
  <si>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</si>
  <si>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</si>
  <si>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</si>
  <si>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</si>
  <si>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</si>
  <si>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</si>
  <si>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</si>
  <si>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</si>
  <si>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</si>
  <si>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</si>
  <si>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</si>
  <si>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</si>
  <si>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</si>
  <si>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</si>
  <si>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</si>
  <si>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</si>
  <si>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</si>
  <si>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</si>
  <si>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</si>
  <si>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</si>
  <si>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</si>
  <si>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</si>
  <si>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</si>
  <si>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</si>
  <si>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</si>
  <si>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</si>
  <si>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</si>
  <si>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</si>
  <si>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</si>
  <si>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</si>
  <si>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</si>
  <si>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</si>
  <si>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</si>
  <si>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</si>
  <si>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</si>
  <si>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</si>
  <si>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</si>
  <si>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</si>
  <si>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</si>
  <si>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</si>
  <si>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</si>
  <si>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</si>
  <si>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</si>
  <si>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</si>
  <si>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</si>
  <si>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</si>
  <si>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</si>
  <si>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</si>
  <si>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</si>
  <si>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</si>
  <si>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</si>
  <si>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</si>
  <si>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</si>
  <si>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</si>
  <si>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</si>
  <si>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</si>
  <si>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</si>
  <si>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</si>
  <si>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</si>
  <si>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</si>
  <si>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</si>
  <si>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</si>
  <si>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</si>
  <si>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</si>
  <si>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</si>
  <si>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</si>
  <si>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</si>
  <si>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</si>
  <si>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</si>
  <si>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</si>
  <si>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</si>
  <si>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</si>
  <si>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</si>
  <si>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</si>
  <si>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</si>
  <si>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</si>
  <si>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</si>
  <si>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</si>
  <si>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</si>
  <si>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</si>
  <si>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</si>
  <si>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</si>
  <si>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</si>
  <si>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</si>
  <si>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</si>
  <si>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</si>
  <si>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</si>
  <si>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</si>
  <si>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</si>
  <si>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</si>
  <si>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</si>
  <si>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</si>
  <si>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</si>
  <si>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</si>
  <si>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</si>
  <si>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</si>
  <si>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</si>
  <si>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</si>
  <si>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</si>
  <si>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</si>
  <si>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</si>
  <si>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</si>
  <si>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</si>
  <si>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</si>
  <si>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</si>
  <si>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</si>
  <si>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</si>
  <si>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</si>
  <si>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</si>
  <si>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</si>
  <si>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</si>
  <si>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</si>
  <si>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</si>
  <si>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</si>
  <si>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</si>
  <si>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</si>
  <si>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</si>
  <si>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</si>
  <si>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</si>
  <si>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</si>
  <si>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</si>
  <si>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</si>
  <si>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</si>
  <si>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</si>
  <si>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</si>
  <si>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</si>
  <si>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</si>
  <si>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</si>
  <si>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</si>
  <si>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</si>
  <si>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</si>
  <si>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</si>
  <si>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</si>
  <si>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</si>
  <si>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</si>
  <si>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</si>
  <si>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</si>
  <si>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</si>
  <si>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</si>
  <si>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</si>
  <si>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</si>
  <si>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</si>
  <si>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</si>
  <si>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</si>
  <si>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</si>
  <si>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</si>
  <si>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</si>
  <si>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</si>
  <si>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</si>
  <si>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</si>
  <si>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</si>
  <si>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</si>
  <si>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</si>
  <si>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</si>
  <si>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</si>
  <si>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</si>
  <si>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</si>
  <si>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</si>
  <si>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</si>
  <si>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</si>
  <si>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</si>
  <si>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</si>
  <si>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</si>
  <si>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</si>
  <si>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</si>
  <si>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</si>
  <si>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</si>
  <si>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</si>
  <si>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</si>
  <si>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</si>
  <si>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</si>
  <si>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</si>
  <si>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</si>
  <si>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</si>
  <si>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</si>
  <si>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</si>
  <si>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</si>
  <si>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</si>
  <si>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</si>
  <si>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</si>
  <si>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</si>
  <si>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</si>
  <si>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</si>
  <si>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</si>
  <si>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</si>
  <si>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</si>
  <si>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</si>
  <si>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</si>
  <si>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</si>
  <si>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</si>
  <si>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</si>
  <si>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</si>
  <si>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</si>
  <si>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</si>
  <si>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</si>
  <si>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</si>
  <si>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</si>
  <si>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</si>
  <si>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</si>
  <si>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</si>
  <si>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</si>
  <si>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</si>
  <si>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</si>
  <si>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</si>
  <si>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</si>
  <si>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</si>
  <si>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</si>
  <si>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</si>
  <si>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</si>
  <si>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</si>
  <si>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</si>
  <si>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</si>
  <si>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</si>
  <si>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</si>
  <si>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</si>
  <si>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</si>
  <si>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</si>
  <si>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</si>
  <si>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</si>
  <si>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</si>
  <si>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</si>
  <si>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</si>
  <si>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</si>
  <si>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</si>
  <si>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</si>
  <si>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</si>
  <si>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</si>
  <si>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</si>
  <si>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</si>
  <si>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</si>
  <si>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</si>
  <si>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</si>
  <si>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</si>
  <si>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</si>
  <si>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</si>
  <si>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</si>
  <si>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</si>
  <si>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</si>
  <si>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</si>
  <si>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</si>
  <si>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</si>
  <si>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</si>
  <si>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</si>
  <si>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</si>
  <si>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</si>
  <si>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</si>
  <si>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</si>
  <si>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</si>
  <si>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</si>
  <si>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</si>
  <si>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</si>
  <si>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</si>
  <si>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</si>
  <si>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</si>
  <si>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</si>
  <si>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</si>
  <si>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</si>
  <si>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</si>
  <si>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</si>
  <si>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</si>
  <si>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</si>
  <si>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</si>
  <si>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</si>
  <si>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</si>
  <si>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</si>
  <si>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</si>
  <si>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</si>
  <si>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</si>
  <si>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</si>
  <si>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</si>
  <si>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</si>
  <si>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</si>
  <si>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</si>
  <si>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</si>
  <si>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</si>
  <si>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</si>
  <si>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</si>
  <si>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</si>
  <si>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</si>
  <si>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</si>
  <si>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</si>
  <si>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</si>
  <si>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</si>
  <si>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</si>
  <si>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</si>
  <si>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</si>
  <si>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</si>
  <si>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</si>
  <si>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</si>
  <si>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</si>
  <si>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</si>
  <si>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</si>
  <si>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</si>
  <si>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</si>
  <si>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</si>
  <si>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</si>
  <si>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</si>
  <si>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</si>
  <si>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</si>
  <si>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</si>
  <si>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</si>
  <si>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</si>
  <si>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</si>
  <si>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</si>
  <si>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</si>
  <si>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</si>
  <si>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</si>
  <si>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</si>
  <si>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</si>
  <si>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</si>
  <si>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</si>
  <si>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</si>
  <si>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</si>
  <si>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</si>
  <si>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</si>
  <si>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</si>
  <si>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</si>
  <si>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</si>
  <si>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</si>
  <si>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</si>
  <si>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</si>
  <si>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</si>
  <si>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</si>
  <si>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</si>
  <si>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</si>
  <si>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</si>
  <si>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</si>
  <si>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</si>
  <si>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</si>
  <si>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</si>
  <si>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</si>
  <si>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</si>
  <si>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</si>
  <si>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</si>
  <si>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</si>
  <si>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</si>
  <si>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</si>
  <si>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</si>
  <si>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</si>
  <si>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</si>
  <si>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</si>
  <si>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</si>
  <si>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</si>
  <si>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</si>
  <si>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</si>
  <si>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</si>
  <si>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</si>
  <si>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</si>
  <si>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</si>
  <si>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</si>
  <si>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</si>
  <si>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</si>
  <si>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</si>
  <si>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</si>
  <si>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</si>
  <si>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</si>
  <si>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</si>
  <si>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</si>
  <si>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</si>
  <si>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</si>
  <si>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</si>
  <si>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</si>
  <si>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</si>
  <si>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</si>
  <si>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</si>
  <si>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</si>
  <si>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</si>
  <si>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</si>
  <si>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</si>
  <si>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</si>
  <si>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</si>
  <si>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</si>
  <si>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</si>
  <si>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</si>
  <si>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</si>
  <si>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</si>
  <si>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</si>
  <si>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</si>
  <si>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</si>
  <si>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</si>
  <si>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</si>
  <si>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</si>
  <si>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</si>
  <si>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</si>
  <si>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</si>
  <si>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</si>
  <si>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</si>
  <si>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</si>
  <si>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</si>
  <si>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</si>
  <si>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</si>
  <si>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</si>
  <si>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</si>
  <si>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</si>
  <si>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</si>
  <si>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</si>
  <si>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</si>
  <si>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</si>
  <si>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</si>
  <si>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</si>
  <si>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</si>
  <si>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</si>
  <si>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</si>
  <si>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</si>
  <si>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</si>
  <si>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</si>
  <si>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</si>
  <si>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</si>
  <si>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</si>
  <si>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</si>
  <si>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</si>
  <si>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</si>
  <si>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</si>
  <si>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</si>
  <si>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</si>
  <si>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</si>
  <si>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</si>
  <si>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</si>
  <si>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</si>
  <si>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</si>
  <si>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</si>
  <si>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</si>
  <si>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</si>
  <si>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</si>
  <si>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</si>
  <si>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</si>
  <si>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</si>
  <si>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</si>
  <si>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</si>
  <si>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</si>
  <si>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</si>
  <si>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</si>
  <si>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</si>
  <si>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</si>
  <si>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</si>
  <si>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</si>
  <si>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</si>
  <si>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</si>
  <si>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</si>
  <si>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</si>
  <si>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</si>
  <si>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</si>
  <si>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</si>
  <si>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</si>
  <si>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</si>
  <si>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</si>
  <si>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</si>
  <si>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</si>
  <si>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</si>
  <si>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</si>
  <si>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</si>
  <si>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</si>
  <si>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</si>
  <si>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</si>
  <si>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</si>
  <si>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</si>
  <si>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</si>
  <si>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</si>
  <si>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</si>
  <si>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</si>
  <si>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</si>
  <si>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</si>
  <si>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</si>
  <si>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</si>
  <si>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</si>
  <si>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</si>
  <si>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</si>
  <si>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</si>
  <si>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</si>
  <si>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</si>
  <si>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</si>
  <si>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</si>
  <si>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</si>
  <si>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</si>
  <si>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</si>
  <si>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</si>
  <si>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</si>
  <si>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</si>
  <si>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</si>
  <si>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</si>
  <si>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</si>
  <si>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</si>
  <si>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</si>
  <si>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</si>
  <si>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</si>
  <si>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</si>
  <si>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</si>
  <si>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</si>
  <si>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</si>
  <si>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</si>
  <si>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</si>
  <si>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</si>
  <si>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</si>
  <si>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</si>
  <si>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</si>
  <si>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</si>
  <si>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</si>
  <si>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</si>
  <si>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</si>
  <si>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</si>
  <si>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</si>
  <si>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</si>
  <si>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</si>
  <si>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</si>
  <si>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</si>
  <si>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</si>
  <si>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</si>
  <si>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</si>
  <si>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</si>
  <si>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</si>
  <si>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</si>
  <si>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</si>
  <si>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</si>
  <si>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</si>
  <si>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</si>
  <si>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</si>
  <si>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</si>
  <si>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</si>
  <si>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</si>
  <si>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</si>
  <si>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</si>
  <si>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</si>
  <si>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</si>
  <si>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</si>
  <si>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</si>
  <si>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</si>
  <si>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</si>
  <si>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</si>
  <si>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</si>
  <si>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</si>
  <si>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</si>
  <si>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</si>
  <si>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</si>
  <si>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</si>
  <si>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</si>
  <si>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</si>
  <si>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</si>
  <si>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</si>
  <si>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</si>
  <si>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</si>
  <si>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</si>
  <si>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</si>
  <si>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</si>
  <si>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</si>
  <si>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</si>
  <si>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</si>
  <si>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</si>
  <si>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</si>
  <si>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</si>
  <si>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</si>
  <si>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</si>
  <si>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</si>
  <si>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</si>
  <si>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</si>
  <si>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</si>
  <si>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</si>
  <si>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</si>
  <si>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</si>
  <si>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</si>
  <si>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</si>
  <si>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</si>
  <si>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</si>
  <si>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</si>
  <si>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</si>
  <si>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</si>
  <si>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</si>
  <si>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</si>
  <si>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</si>
  <si>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</si>
  <si>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</si>
  <si>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</si>
  <si>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</si>
  <si>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</si>
  <si>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</si>
  <si>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</si>
  <si>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</si>
  <si>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</si>
  <si>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</si>
  <si>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</si>
  <si>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</si>
  <si>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</si>
  <si>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</si>
  <si>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</si>
  <si>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</si>
  <si>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</si>
  <si>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</si>
  <si>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</si>
  <si>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</si>
  <si>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</si>
  <si>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</si>
  <si>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</si>
  <si>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</si>
  <si>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</si>
  <si>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</si>
  <si>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</si>
  <si>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</si>
  <si>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</si>
  <si>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</si>
  <si>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</si>
  <si>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</si>
  <si>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</si>
  <si>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</si>
  <si>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</si>
  <si>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</si>
  <si>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</si>
  <si>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</si>
  <si>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</si>
  <si>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</si>
  <si>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</si>
  <si>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</si>
  <si>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</si>
  <si>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</si>
  <si>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</si>
  <si>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</si>
  <si>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</si>
  <si>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</si>
  <si>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</si>
  <si>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</si>
  <si>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</si>
  <si>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</si>
  <si>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</si>
  <si>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</si>
  <si>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</si>
  <si>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</si>
  <si>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</si>
  <si>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</si>
  <si>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</si>
  <si>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</si>
  <si>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</si>
  <si>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</si>
  <si>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</si>
  <si>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</si>
  <si>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</si>
  <si>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</si>
  <si>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</si>
  <si>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</si>
  <si>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</si>
  <si>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</si>
  <si>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</si>
  <si>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</si>
  <si>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</si>
  <si>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</si>
  <si>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</si>
  <si>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</si>
  <si>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</si>
  <si>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</si>
  <si>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</si>
  <si>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</si>
  <si>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</si>
  <si>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</si>
  <si>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</si>
  <si>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</si>
  <si>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</si>
  <si>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</si>
  <si>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</si>
  <si>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</si>
  <si>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</si>
  <si>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</si>
  <si>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</si>
  <si>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</si>
  <si>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</si>
  <si>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</si>
  <si>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</si>
  <si>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</si>
  <si>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</si>
  <si>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</si>
  <si>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</si>
  <si>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</si>
  <si>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</si>
  <si>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</si>
  <si>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</si>
  <si>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</si>
  <si>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</si>
  <si>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</si>
  <si>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</si>
  <si>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</si>
  <si>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</si>
  <si>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</si>
  <si>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</si>
  <si>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</si>
  <si>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</si>
  <si>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</si>
  <si>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</si>
  <si>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</si>
  <si>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</si>
  <si>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</si>
  <si>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</si>
  <si>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</si>
  <si>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</si>
  <si>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</si>
  <si>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</si>
  <si>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</si>
  <si>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</si>
  <si>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</si>
  <si>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</si>
  <si>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</si>
  <si>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</si>
  <si>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</si>
  <si>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</si>
  <si>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</si>
  <si>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</si>
  <si>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</si>
  <si>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</si>
  <si>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</si>
  <si>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</si>
  <si>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</si>
  <si>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</si>
  <si>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</si>
  <si>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</si>
  <si>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</si>
  <si>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</si>
  <si>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</si>
  <si>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</si>
  <si>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</si>
  <si>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</si>
  <si>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</si>
  <si>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</si>
  <si>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</si>
  <si>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</si>
  <si>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</si>
  <si>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</si>
  <si>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</si>
  <si>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</si>
  <si>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</si>
  <si>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</si>
  <si>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</si>
  <si>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</si>
  <si>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</si>
  <si>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</si>
  <si>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</si>
  <si>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</si>
  <si>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</si>
  <si>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</si>
  <si>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</si>
  <si>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</si>
  <si>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</si>
  <si>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</si>
  <si>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</si>
  <si>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</si>
  <si>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</si>
  <si>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</si>
  <si>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</si>
  <si>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</si>
  <si>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</si>
  <si>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</si>
  <si>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</si>
  <si>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</si>
  <si>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</si>
  <si>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</si>
  <si>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</si>
  <si>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</si>
  <si>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</si>
  <si>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</si>
  <si>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</si>
  <si>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</si>
  <si>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</si>
  <si>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</si>
  <si>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</si>
  <si>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</si>
  <si>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</si>
  <si>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</si>
  <si>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</si>
  <si>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</si>
  <si>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</si>
  <si>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</si>
  <si>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</si>
  <si>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</si>
  <si>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</si>
  <si>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</si>
  <si>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</si>
  <si>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</si>
  <si>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</si>
  <si>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</si>
  <si>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</si>
  <si>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</si>
  <si>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</si>
  <si>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</si>
  <si>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</si>
  <si>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</si>
  <si>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</si>
  <si>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</si>
  <si>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</si>
  <si>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</si>
  <si>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</si>
  <si>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</si>
  <si>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</si>
  <si>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</si>
  <si>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</si>
  <si>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</si>
  <si>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</si>
  <si>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</si>
  <si>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</si>
  <si>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</si>
  <si>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</si>
  <si>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</si>
  <si>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</si>
  <si>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</si>
  <si>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</si>
  <si>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</si>
  <si>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</si>
  <si>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</si>
  <si>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</si>
  <si>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</si>
  <si>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</si>
  <si>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</si>
  <si>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</si>
  <si>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</si>
  <si>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</si>
  <si>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</si>
  <si>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</si>
  <si>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</si>
  <si>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</si>
  <si>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</si>
  <si>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</si>
  <si>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</si>
  <si>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</si>
  <si>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</si>
  <si>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</si>
  <si>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</si>
  <si>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</si>
  <si>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</si>
  <si>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</si>
  <si>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</si>
  <si>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</si>
  <si>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</si>
  <si>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</si>
  <si>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</si>
  <si>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</si>
  <si>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</si>
  <si>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</si>
  <si>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</si>
  <si>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</si>
  <si>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</si>
  <si>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</si>
  <si>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</si>
  <si>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</si>
  <si>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</si>
  <si>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</si>
  <si>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</si>
  <si>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</si>
  <si>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</si>
  <si>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</si>
  <si>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</si>
  <si>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</si>
  <si>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</si>
  <si>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</si>
  <si>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</si>
  <si>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</si>
  <si>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</si>
  <si>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</si>
  <si>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</si>
  <si>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</si>
  <si>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</si>
  <si>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</si>
  <si>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</si>
  <si>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</si>
  <si>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</si>
  <si>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</si>
  <si>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</si>
  <si>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</si>
  <si>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</si>
  <si>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</si>
  <si>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</si>
  <si>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</si>
  <si>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</si>
  <si>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</si>
  <si>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</si>
  <si>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</si>
  <si>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</si>
  <si>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</si>
  <si>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</si>
  <si>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</si>
  <si>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</si>
  <si>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</si>
  <si>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</si>
  <si>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</si>
  <si>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</si>
  <si>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</si>
  <si>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</si>
  <si>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</si>
  <si>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</si>
  <si>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</si>
  <si>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</si>
  <si>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</si>
  <si>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</si>
  <si>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</si>
  <si>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</si>
  <si>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</si>
  <si>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</si>
  <si>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</si>
  <si>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</si>
  <si>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</si>
  <si>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</si>
  <si>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</si>
  <si>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</si>
  <si>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</si>
  <si>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</si>
  <si>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</si>
  <si>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</si>
  <si>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</si>
  <si>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</si>
  <si>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</si>
  <si>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</si>
  <si>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</si>
  <si>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</si>
  <si>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</si>
  <si>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</si>
  <si>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</si>
  <si>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</si>
  <si>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</si>
  <si>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</si>
  <si>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</si>
  <si>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</si>
  <si>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</si>
  <si>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</si>
  <si>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</si>
  <si>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</si>
  <si>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</si>
  <si>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</si>
  <si>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</si>
  <si>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</si>
  <si>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</si>
  <si>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</si>
  <si>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</si>
  <si>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</si>
  <si>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</si>
  <si>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</si>
  <si>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</si>
  <si>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</si>
  <si>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</si>
  <si>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</si>
  <si>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</si>
  <si>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</si>
  <si>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</si>
  <si>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</si>
  <si>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</si>
  <si>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</si>
  <si>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</si>
  <si>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</si>
  <si>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</si>
  <si>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</si>
  <si>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</si>
  <si>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</si>
  <si>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</si>
  <si>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</si>
  <si>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</si>
  <si>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</si>
  <si>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</si>
  <si>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</si>
  <si>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</si>
  <si>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</si>
  <si>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</si>
  <si>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</si>
  <si>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</si>
  <si>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</si>
  <si>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</si>
  <si>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</si>
  <si>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</si>
  <si>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</si>
  <si>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</si>
  <si>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</si>
  <si>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</si>
  <si>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</si>
  <si>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</si>
  <si>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</si>
  <si>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</si>
  <si>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</si>
  <si>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</si>
  <si>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</si>
  <si>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</si>
  <si>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</si>
  <si>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</si>
  <si>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</si>
  <si>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</si>
  <si>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</si>
  <si>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</si>
  <si>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</si>
  <si>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</si>
  <si>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</si>
  <si>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</si>
  <si>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</si>
  <si>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</si>
  <si>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</si>
  <si>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</si>
  <si>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</si>
  <si>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</si>
  <si>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</si>
  <si>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</si>
  <si>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</si>
  <si>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</si>
  <si>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</si>
  <si>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</si>
  <si>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</si>
  <si>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</si>
  <si>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</si>
  <si>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</si>
  <si>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</si>
  <si>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</si>
  <si>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</si>
  <si>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</si>
  <si>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</si>
  <si>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</si>
  <si>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</si>
  <si>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</si>
  <si>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</si>
  <si>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</si>
  <si>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</si>
  <si>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</si>
  <si>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</si>
  <si>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</si>
  <si>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</si>
  <si>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</si>
  <si>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</si>
  <si>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</si>
  <si>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</si>
  <si>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</si>
  <si>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</si>
  <si>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</si>
  <si>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</si>
  <si>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</si>
  <si>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</si>
  <si>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</si>
  <si>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</si>
  <si>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</si>
  <si>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</si>
  <si>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</si>
  <si>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</si>
  <si>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</si>
  <si>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</si>
  <si>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</si>
  <si>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</si>
  <si>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</si>
  <si>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</si>
  <si>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</si>
  <si>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</si>
  <si>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</si>
  <si>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</si>
  <si>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</si>
  <si>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</si>
  <si>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</si>
  <si>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</si>
  <si>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</si>
  <si>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</si>
  <si>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</si>
  <si>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</si>
  <si>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</si>
  <si>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</si>
  <si>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</si>
  <si>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</si>
  <si>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</si>
  <si>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</si>
  <si>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</si>
  <si>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</si>
  <si>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</si>
  <si>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</si>
  <si>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</si>
  <si>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</si>
  <si>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</si>
  <si>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</si>
  <si>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</si>
  <si>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</si>
  <si>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</si>
  <si>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</si>
  <si>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</si>
  <si>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</si>
  <si>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</si>
  <si>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</si>
  <si>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</si>
  <si>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</si>
  <si>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</si>
  <si>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</si>
  <si>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</si>
  <si>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</si>
  <si>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</si>
  <si>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</si>
  <si>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</si>
  <si>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</si>
  <si>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</si>
  <si>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</si>
  <si>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</si>
  <si>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</si>
  <si>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</si>
  <si>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</si>
  <si>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</si>
  <si>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</si>
  <si>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</si>
  <si>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</si>
  <si>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</si>
  <si>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</si>
  <si>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</si>
  <si>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</si>
  <si>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</si>
  <si>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</si>
  <si>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</si>
  <si>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</si>
  <si>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</si>
  <si>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</si>
  <si>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</si>
  <si>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</si>
  <si>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</si>
  <si>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</si>
  <si>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</si>
  <si>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</si>
  <si>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</si>
  <si>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</si>
  <si>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</si>
  <si>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</si>
  <si>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</si>
  <si>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</si>
  <si>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</si>
  <si>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</si>
  <si>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</si>
  <si>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</si>
  <si>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</si>
  <si>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</si>
  <si>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</si>
  <si>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</si>
  <si>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</si>
  <si>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</si>
  <si>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</si>
  <si>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</si>
  <si>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</si>
  <si>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</si>
  <si>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</si>
  <si>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</si>
  <si>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</si>
  <si>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</si>
  <si>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</si>
  <si>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</si>
  <si>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</si>
  <si>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</si>
  <si>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</si>
  <si>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</si>
  <si>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</si>
  <si>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</si>
  <si>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</si>
  <si>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</si>
  <si>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</si>
  <si>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</si>
  <si>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</si>
  <si>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</si>
  <si>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</si>
  <si>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</si>
  <si>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</si>
  <si>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</si>
  <si>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</si>
  <si>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</si>
  <si>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</si>
  <si>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</si>
  <si>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</si>
  <si>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</si>
  <si>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</si>
  <si>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</si>
  <si>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</si>
  <si>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</si>
  <si>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</si>
  <si>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</si>
  <si>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</si>
  <si>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</si>
  <si>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</si>
  <si>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</si>
  <si>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</si>
  <si>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</si>
  <si>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</si>
  <si>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</si>
  <si>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</si>
  <si>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</si>
  <si>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</si>
  <si>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</si>
  <si>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</si>
  <si>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</si>
  <si>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</si>
  <si>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</si>
  <si>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</si>
  <si>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</si>
  <si>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</si>
  <si>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</si>
  <si>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</si>
  <si>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</si>
  <si>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</si>
  <si>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</si>
  <si>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</si>
  <si>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</si>
  <si>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</si>
  <si>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</si>
  <si>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</si>
  <si>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</si>
  <si>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</si>
  <si>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</si>
  <si>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</si>
  <si>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</si>
  <si>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</si>
  <si>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</si>
  <si>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</si>
  <si>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</si>
  <si>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</si>
  <si>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</si>
  <si>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</si>
  <si>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</si>
  <si>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</si>
  <si>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</si>
  <si>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</si>
  <si>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</si>
  <si>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</si>
  <si>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</si>
  <si>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</si>
  <si>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</si>
  <si>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</si>
  <si>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</si>
  <si>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</si>
  <si>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</si>
  <si>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</si>
  <si>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</si>
  <si>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</si>
  <si>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</si>
  <si>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</si>
  <si>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</si>
  <si>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</si>
  <si>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</si>
  <si>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</si>
  <si>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</si>
  <si>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</si>
  <si>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</si>
  <si>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</si>
  <si>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</si>
  <si>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</si>
  <si>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</si>
  <si>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</si>
  <si>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</si>
  <si>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</si>
  <si>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</si>
  <si>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</si>
  <si>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</si>
  <si>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</si>
  <si>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</si>
  <si>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</si>
  <si>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</si>
  <si>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</si>
  <si>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</si>
  <si>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</si>
  <si>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</si>
  <si>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</si>
  <si>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</si>
  <si>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</si>
  <si>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</si>
  <si>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</si>
  <si>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</si>
  <si>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</si>
  <si>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</si>
  <si>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</si>
  <si>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</si>
  <si>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</si>
  <si>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</si>
  <si>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</si>
  <si>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</si>
  <si>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</si>
  <si>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</si>
  <si>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</si>
  <si>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</si>
  <si>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</si>
  <si>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</si>
  <si>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</si>
  <si>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</si>
  <si>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</si>
  <si>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</si>
  <si>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</si>
  <si>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</si>
  <si>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</si>
  <si>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</si>
  <si>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</si>
  <si>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</si>
  <si>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</si>
  <si>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</si>
  <si>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</si>
  <si>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</si>
  <si>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</si>
  <si>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</si>
  <si>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</si>
  <si>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</si>
  <si>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</si>
  <si>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</si>
  <si>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</si>
  <si>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</si>
  <si>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</si>
  <si>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</si>
  <si>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</si>
  <si>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</si>
  <si>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</si>
  <si>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</si>
  <si>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</si>
  <si>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</si>
  <si>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</si>
  <si>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</si>
  <si>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</si>
  <si>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</si>
  <si>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</si>
  <si>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</si>
  <si>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</si>
  <si>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</si>
  <si>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</si>
  <si>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</si>
  <si>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</si>
  <si>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</si>
  <si>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</si>
  <si>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</si>
  <si>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</si>
  <si>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</si>
  <si>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</si>
  <si>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</si>
  <si>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</si>
  <si>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</si>
  <si>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</si>
  <si>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</si>
  <si>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</si>
  <si>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</si>
  <si>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</si>
  <si>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</si>
  <si>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</si>
  <si>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</si>
  <si>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</si>
  <si>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</si>
  <si>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</si>
  <si>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</si>
  <si>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</si>
  <si>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</si>
  <si>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</si>
  <si>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</si>
  <si>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</si>
  <si>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</si>
  <si>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</si>
  <si>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</si>
  <si>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</si>
  <si>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</si>
  <si>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</si>
  <si>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</si>
  <si>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</si>
  <si>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</si>
  <si>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</si>
  <si>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</si>
  <si>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</si>
  <si>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</si>
  <si>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</si>
  <si>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</si>
  <si>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</si>
  <si>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</si>
  <si>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</si>
  <si>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</si>
  <si>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</si>
  <si>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</si>
  <si>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</si>
  <si>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</si>
  <si>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</si>
  <si>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</si>
  <si>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</si>
  <si>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</si>
  <si>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</si>
  <si>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</si>
  <si>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</si>
  <si>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</si>
  <si>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</si>
  <si>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</si>
  <si>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</si>
  <si>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</si>
  <si>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</si>
  <si>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</si>
  <si>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</si>
  <si>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</si>
  <si>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</si>
  <si>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</si>
  <si>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</si>
  <si>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</si>
  <si>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</si>
  <si>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</si>
  <si>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</si>
  <si>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</si>
  <si>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</si>
  <si>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</si>
  <si>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</si>
  <si>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</si>
  <si>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</si>
  <si>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</si>
  <si>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</si>
  <si>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</si>
  <si>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</si>
  <si>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</si>
  <si>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</si>
  <si>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</si>
  <si>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</si>
  <si>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</si>
  <si>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</si>
  <si>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</si>
  <si>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</si>
  <si>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</si>
  <si>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</si>
  <si>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</si>
  <si>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</si>
  <si>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</si>
  <si>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</si>
  <si>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</si>
  <si>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</si>
  <si>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</si>
  <si>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</si>
  <si>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</si>
  <si>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</si>
  <si>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</si>
  <si>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</si>
  <si>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</si>
  <si>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</si>
  <si>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</si>
  <si>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</si>
  <si>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</si>
  <si>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</si>
  <si>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</si>
  <si>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</si>
  <si>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</si>
  <si>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</si>
  <si>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</si>
  <si>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</si>
  <si>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</si>
  <si>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</si>
  <si>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</si>
  <si>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</si>
  <si>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</si>
  <si>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</si>
  <si>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</si>
  <si>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</si>
  <si>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</si>
  <si>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</si>
  <si>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</si>
  <si>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</si>
  <si>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</si>
  <si>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</si>
  <si>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</si>
  <si>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</si>
  <si>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</si>
  <si>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</si>
  <si>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</si>
  <si>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</si>
  <si>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</si>
  <si>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</si>
  <si>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</si>
  <si>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</si>
  <si>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</si>
  <si>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</si>
  <si>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</si>
  <si>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</si>
  <si>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</si>
  <si>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</si>
  <si>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</si>
  <si>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</si>
  <si>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</si>
  <si>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</si>
  <si>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</si>
  <si>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</si>
  <si>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</si>
  <si>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</si>
  <si>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</si>
  <si>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</si>
  <si>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</si>
  <si>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</si>
  <si>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</si>
  <si>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</si>
  <si>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</si>
  <si>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</si>
  <si>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</si>
  <si>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</si>
  <si>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</si>
  <si>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</si>
  <si>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</si>
  <si>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</si>
  <si>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</si>
  <si>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</si>
  <si>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</si>
  <si>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</si>
  <si>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</si>
  <si>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</si>
  <si>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</si>
  <si>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</si>
  <si>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</si>
  <si>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</si>
  <si>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</si>
  <si>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</si>
  <si>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</si>
  <si>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</si>
  <si>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</si>
  <si>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</si>
  <si>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</si>
  <si>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</si>
  <si>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</si>
  <si>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</si>
  <si>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</si>
  <si>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</si>
  <si>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</si>
  <si>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</si>
  <si>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</si>
  <si>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</si>
  <si>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</si>
  <si>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</si>
  <si>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</si>
  <si>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</si>
  <si>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</si>
  <si>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</si>
  <si>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</si>
  <si>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</si>
  <si>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</si>
  <si>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</si>
  <si>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</si>
  <si>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</si>
  <si>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</si>
  <si>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</si>
  <si>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</si>
  <si>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</si>
  <si>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</si>
  <si>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</si>
  <si>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</si>
  <si>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</si>
  <si>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</si>
  <si>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</si>
  <si>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</si>
  <si>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</si>
  <si>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</si>
  <si>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</si>
  <si>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</si>
  <si>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</si>
  <si>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</si>
  <si>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</si>
  <si>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</si>
  <si>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</si>
  <si>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</si>
  <si>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</si>
  <si>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</si>
  <si>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</si>
  <si>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</si>
  <si>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</si>
  <si>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</si>
  <si>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</si>
  <si>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</si>
  <si>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</si>
  <si>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</si>
  <si>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</si>
  <si>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</si>
  <si>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</si>
  <si>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</si>
  <si>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</si>
  <si>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</si>
  <si>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</si>
  <si>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</si>
  <si>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</si>
  <si>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</si>
  <si>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</si>
  <si>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</si>
  <si>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</si>
  <si>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</si>
  <si>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</si>
  <si>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</si>
  <si>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</si>
  <si>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</si>
  <si>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</si>
  <si>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</si>
  <si>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</si>
  <si>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</si>
  <si>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</si>
  <si>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</si>
  <si>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</si>
  <si>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</si>
  <si>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</si>
  <si>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</si>
  <si>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</si>
  <si>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</si>
  <si>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</si>
  <si>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</si>
  <si>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</si>
  <si>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</si>
  <si>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</si>
  <si>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</si>
  <si>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</si>
  <si>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</si>
  <si>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</si>
  <si>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</si>
  <si>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</si>
  <si>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</si>
  <si>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</si>
  <si>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</si>
  <si>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</si>
  <si>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</si>
  <si>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</si>
  <si>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</si>
  <si>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</si>
  <si>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</si>
  <si>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</si>
  <si>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</si>
  <si>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</si>
  <si>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</si>
  <si>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</si>
  <si>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</si>
  <si>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</si>
  <si>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</si>
  <si>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</si>
  <si>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</si>
  <si>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</si>
  <si>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</si>
  <si>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</si>
  <si>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</si>
  <si>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</si>
  <si>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</si>
  <si>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</si>
  <si>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</si>
  <si>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</si>
  <si>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</si>
  <si>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</si>
  <si>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</si>
  <si>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</si>
  <si>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</si>
  <si>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</si>
  <si>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</si>
  <si>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</si>
  <si>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</si>
  <si>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</si>
  <si>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</si>
  <si>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</si>
  <si>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</si>
  <si>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</si>
  <si>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</si>
  <si>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</si>
  <si>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</si>
  <si>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</si>
  <si>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</si>
  <si>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</si>
  <si>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</si>
  <si>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</si>
  <si>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</si>
  <si>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</si>
  <si>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</si>
  <si>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</si>
  <si>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</si>
  <si>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</si>
  <si>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</si>
  <si>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</si>
  <si>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</si>
  <si>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</si>
  <si>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</si>
  <si>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</si>
  <si>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</si>
  <si>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</si>
  <si>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</si>
  <si>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</si>
  <si>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</si>
  <si>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</si>
  <si>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</si>
  <si>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</si>
  <si>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</si>
  <si>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</si>
  <si>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</si>
  <si>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</si>
  <si>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</si>
  <si>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</si>
  <si>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</si>
  <si>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</si>
  <si>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</si>
  <si>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</si>
  <si>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</si>
  <si>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</si>
  <si>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</si>
  <si>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</si>
  <si>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</si>
  <si>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</si>
  <si>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</si>
  <si>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</si>
  <si>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</si>
  <si>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</si>
  <si>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</si>
  <si>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</si>
  <si>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</si>
  <si>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</si>
  <si>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</si>
  <si>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</si>
  <si>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</si>
  <si>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</si>
  <si>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</si>
  <si>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</si>
  <si>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</si>
  <si>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</si>
  <si>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</si>
  <si>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</si>
  <si>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</si>
  <si>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</si>
  <si>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</si>
  <si>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</si>
  <si>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</si>
  <si>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</si>
  <si>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</si>
  <si>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</si>
  <si>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</si>
  <si>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</si>
  <si>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</si>
  <si>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</si>
  <si>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</si>
  <si>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</si>
  <si>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</si>
  <si>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</si>
  <si>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</si>
  <si>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</si>
  <si>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</si>
  <si>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</si>
  <si>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</si>
  <si>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</si>
  <si>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</si>
  <si>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</si>
  <si>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</si>
  <si>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</si>
  <si>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</si>
  <si>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</si>
  <si>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</si>
  <si>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</si>
  <si>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</si>
  <si>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</si>
  <si>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</si>
  <si>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</si>
  <si>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</si>
  <si>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</si>
  <si>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</si>
  <si>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</si>
  <si>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</si>
  <si>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</si>
  <si>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</si>
  <si>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</si>
  <si>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</si>
  <si>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</si>
  <si>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</si>
  <si>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</si>
  <si>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</si>
  <si>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</si>
  <si>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</si>
  <si>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</si>
  <si>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</si>
  <si>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</si>
  <si>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</si>
  <si>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</si>
  <si>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</si>
  <si>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</si>
  <si>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</si>
  <si>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</si>
  <si>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</si>
  <si>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</si>
  <si>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</si>
  <si>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</si>
  <si>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</si>
  <si>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</si>
  <si>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</si>
  <si>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</si>
  <si>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</si>
  <si>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</si>
  <si>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</si>
  <si>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</si>
  <si>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</si>
  <si>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</si>
  <si>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</si>
  <si>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</si>
  <si>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</si>
  <si>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</si>
  <si>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</si>
  <si>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</si>
  <si>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</si>
  <si>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</si>
  <si>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</si>
  <si>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</si>
  <si>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</si>
  <si>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</si>
  <si>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</si>
  <si>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</si>
  <si>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</si>
  <si>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</si>
  <si>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</si>
  <si>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</si>
  <si>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</si>
  <si>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</si>
  <si>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</si>
  <si>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</si>
  <si>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</si>
  <si>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</si>
  <si>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</si>
  <si>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</si>
  <si>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</si>
  <si>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</si>
  <si>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</si>
  <si>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</si>
  <si>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</si>
  <si>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</si>
  <si>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</si>
  <si>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</si>
  <si>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</si>
  <si>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</si>
  <si>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</si>
  <si>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</si>
  <si>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</si>
  <si>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</si>
  <si>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</si>
  <si>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</si>
  <si>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</si>
  <si>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</si>
  <si>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</si>
  <si>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</si>
  <si>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</si>
  <si>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</si>
  <si>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</si>
  <si>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</si>
  <si>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</si>
  <si>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</si>
  <si>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</si>
  <si>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</si>
  <si>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</si>
  <si>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</si>
  <si>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</si>
  <si>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</si>
  <si>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</si>
  <si>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</si>
  <si>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</si>
  <si>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</si>
  <si>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</si>
  <si>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</si>
  <si>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</si>
  <si>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</si>
  <si>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</si>
  <si>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</si>
  <si>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</si>
  <si>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</si>
  <si>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</si>
  <si>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</si>
  <si>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</si>
  <si>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</si>
  <si>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</si>
  <si>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</si>
  <si>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</si>
  <si>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</si>
  <si>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</si>
  <si>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</si>
  <si>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</si>
  <si>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</si>
  <si>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</si>
  <si>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</si>
  <si>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</si>
  <si>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</si>
  <si>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</si>
  <si>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</si>
  <si>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</si>
  <si>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</si>
  <si>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</si>
  <si>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</si>
  <si>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</si>
  <si>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</si>
  <si>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</si>
  <si>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</si>
  <si>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</si>
  <si>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</si>
  <si>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</si>
  <si>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</si>
  <si>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</si>
  <si>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</si>
  <si>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</si>
  <si>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</si>
  <si>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</si>
  <si>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</si>
  <si>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</si>
  <si>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</si>
  <si>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</si>
  <si>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</si>
  <si>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</si>
  <si>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</si>
  <si>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</si>
  <si>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</si>
  <si>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</si>
  <si>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</si>
  <si>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</si>
  <si>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</si>
  <si>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</si>
  <si>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</si>
  <si>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</si>
  <si>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</si>
  <si>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</si>
  <si>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</si>
  <si>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</si>
  <si>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</si>
  <si>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</si>
  <si>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</si>
  <si>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</si>
  <si>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</si>
  <si>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</si>
  <si>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</si>
  <si>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</si>
  <si>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</si>
  <si>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</si>
  <si>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</si>
  <si>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</si>
  <si>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</si>
  <si>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</si>
  <si>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</si>
  <si>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</si>
  <si>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</si>
  <si>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</si>
  <si>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</si>
  <si>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</si>
  <si>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</si>
  <si>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</si>
  <si>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</si>
  <si>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</si>
  <si>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</si>
  <si>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</si>
  <si>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</si>
  <si>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</si>
  <si>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</si>
  <si>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</si>
  <si>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</si>
  <si>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</si>
  <si>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</si>
  <si>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</si>
  <si>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</si>
  <si>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</si>
  <si>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</si>
  <si>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</si>
  <si>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</si>
  <si>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</si>
  <si>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</si>
  <si>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</si>
  <si>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</si>
  <si>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</si>
  <si>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</si>
  <si>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</si>
  <si>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</si>
  <si>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</si>
  <si>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</si>
  <si>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</si>
  <si>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</si>
  <si>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</si>
  <si>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</si>
  <si>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</si>
  <si>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</si>
  <si>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</si>
  <si>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</si>
  <si>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</si>
  <si>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</si>
  <si>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</si>
  <si>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</si>
  <si>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</si>
  <si>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</si>
  <si>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</si>
  <si>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</si>
  <si>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</si>
  <si>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</si>
  <si>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</si>
  <si>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</si>
  <si>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</si>
  <si>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</si>
  <si>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</si>
  <si>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</si>
  <si>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</si>
  <si>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</si>
  <si>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</si>
  <si>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</si>
  <si>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</si>
  <si>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</si>
  <si>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</si>
  <si>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</si>
  <si>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</si>
  <si>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</si>
  <si>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</si>
  <si>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</si>
  <si>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</si>
  <si>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</si>
  <si>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</si>
  <si>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</si>
  <si>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</si>
  <si>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</si>
  <si>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</si>
  <si>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</si>
  <si>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</si>
  <si>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</si>
  <si>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</si>
  <si>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</si>
  <si>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</si>
  <si>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</si>
  <si>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</si>
  <si>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</si>
  <si>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</si>
  <si>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</si>
  <si>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</si>
  <si>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</si>
  <si>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</si>
  <si>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</si>
  <si>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</si>
  <si>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</si>
  <si>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</si>
  <si>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</si>
  <si>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</si>
  <si>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</si>
  <si>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</si>
  <si>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</si>
  <si>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</si>
  <si>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</si>
  <si>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</si>
  <si>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</si>
  <si>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</si>
  <si>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</si>
  <si>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</si>
  <si>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</si>
  <si>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</si>
  <si>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</si>
  <si>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</si>
  <si>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</si>
  <si>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</si>
  <si>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</si>
  <si>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</si>
  <si>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</si>
  <si>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</si>
  <si>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</si>
  <si>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</si>
  <si>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</si>
  <si>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</si>
  <si>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</si>
  <si>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</si>
  <si>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</si>
  <si>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</si>
  <si>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</si>
  <si>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</si>
  <si>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</si>
  <si>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</si>
  <si>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</si>
  <si>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</si>
  <si>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</si>
  <si>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</si>
  <si>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</si>
  <si>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</si>
  <si>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</si>
  <si>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</si>
  <si>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</si>
  <si>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</si>
  <si>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</si>
  <si>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</si>
  <si>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</si>
  <si>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</si>
  <si>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</si>
  <si>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</si>
  <si>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</si>
  <si>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</si>
  <si>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</si>
  <si>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</si>
  <si>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</si>
  <si>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</si>
  <si>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</si>
  <si>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</si>
  <si>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</si>
  <si>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</si>
  <si>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</si>
  <si>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</si>
  <si>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</si>
  <si>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</si>
  <si>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</si>
  <si>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</si>
  <si>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</si>
  <si>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</si>
  <si>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</si>
  <si>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</si>
  <si>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</si>
  <si>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</si>
  <si>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</si>
  <si>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</si>
  <si>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</si>
  <si>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</si>
  <si>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</si>
  <si>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</si>
  <si>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</si>
  <si>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</si>
  <si>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</si>
  <si>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</si>
  <si>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</si>
  <si>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</si>
  <si>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</si>
  <si>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</si>
  <si>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</si>
  <si>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</si>
  <si>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</si>
  <si>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</si>
  <si>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</si>
  <si>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</si>
  <si>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</si>
  <si>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</si>
  <si>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</si>
  <si>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</si>
  <si>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</si>
  <si>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</si>
  <si>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</si>
  <si>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</si>
  <si>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</si>
  <si>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</si>
  <si>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</si>
  <si>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</si>
  <si>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</si>
  <si>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</si>
  <si>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</si>
  <si>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</si>
  <si>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</si>
  <si>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</si>
  <si>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</si>
  <si>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</si>
  <si>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</si>
  <si>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</si>
  <si>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</si>
  <si>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</si>
  <si>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</si>
  <si>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</si>
  <si>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</si>
  <si>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</si>
  <si>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</si>
  <si>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</si>
  <si>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</si>
  <si>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</si>
  <si>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</si>
  <si>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</si>
  <si>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</si>
  <si>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</si>
  <si>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</si>
  <si>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</si>
  <si>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</si>
  <si>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</si>
  <si>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</si>
  <si>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</si>
  <si>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</si>
  <si>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</si>
  <si>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</si>
  <si>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</si>
  <si>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</si>
  <si>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</si>
  <si>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</si>
  <si>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</si>
  <si>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</si>
  <si>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</si>
  <si>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</si>
  <si>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</si>
  <si>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</si>
  <si>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</si>
  <si>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</si>
  <si>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</si>
  <si>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</si>
  <si>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</si>
  <si>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</si>
  <si>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</si>
  <si>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</si>
  <si>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</si>
  <si>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</si>
  <si>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</si>
  <si>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</si>
  <si>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</si>
  <si>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</si>
  <si>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</si>
  <si>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</si>
  <si>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</si>
  <si>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</si>
  <si>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</si>
  <si>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</si>
  <si>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</si>
  <si>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</si>
  <si>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</si>
  <si>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</si>
  <si>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</si>
  <si>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</si>
  <si>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</si>
  <si>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</si>
  <si>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</si>
  <si>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</si>
  <si>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</si>
  <si>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</si>
  <si>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</si>
  <si>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</si>
  <si>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</si>
  <si>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</si>
  <si>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</si>
  <si>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</si>
  <si>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</si>
  <si>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</si>
  <si>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</si>
  <si>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</si>
  <si>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</si>
  <si>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</si>
  <si>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</si>
  <si>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</si>
  <si>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</si>
  <si>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</si>
  <si>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</si>
  <si>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</si>
  <si>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</si>
  <si>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</si>
  <si>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</si>
  <si>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</si>
  <si>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</si>
  <si>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</si>
  <si>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</si>
  <si>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</si>
  <si>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</si>
  <si>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</si>
  <si>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</si>
  <si>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</si>
  <si>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</si>
  <si>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</si>
  <si>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</si>
  <si>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</si>
  <si>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</si>
  <si>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</si>
  <si>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</si>
  <si>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</si>
  <si>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</si>
  <si>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</si>
  <si>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</si>
  <si>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</si>
  <si>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</si>
  <si>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</si>
  <si>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</si>
  <si>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</si>
  <si>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</si>
  <si>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</si>
  <si>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</si>
  <si>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</si>
  <si>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</si>
  <si>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</si>
  <si>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</si>
  <si>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</si>
  <si>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</si>
  <si>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</si>
  <si>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</si>
  <si>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</si>
  <si>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</si>
  <si>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</si>
  <si>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</si>
  <si>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</si>
  <si>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</si>
  <si>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</si>
  <si>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</si>
  <si>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</si>
  <si>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</si>
  <si>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</si>
  <si>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</si>
  <si>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</si>
  <si>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</si>
  <si>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</si>
  <si>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</si>
  <si>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</si>
  <si>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</si>
  <si>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</si>
  <si>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</si>
  <si>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</si>
  <si>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</si>
  <si>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</si>
  <si>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</si>
  <si>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</si>
  <si>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</si>
  <si>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</si>
  <si>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</si>
  <si>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</si>
  <si>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</si>
  <si>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</si>
  <si>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</si>
  <si>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</si>
  <si>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</si>
  <si>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</si>
  <si>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</si>
  <si>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</si>
  <si>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</si>
  <si>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</si>
  <si>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</si>
  <si>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</si>
  <si>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</si>
  <si>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</si>
  <si>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</si>
  <si>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</si>
  <si>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</si>
  <si>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</si>
  <si>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</si>
  <si>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</si>
  <si>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</si>
  <si>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</si>
  <si>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</si>
  <si>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</si>
  <si>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</si>
  <si>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</si>
  <si>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</si>
  <si>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</si>
  <si>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</si>
  <si>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</si>
  <si>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</si>
  <si>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</si>
  <si>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</si>
  <si>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</si>
  <si>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</si>
  <si>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</si>
  <si>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</si>
  <si>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</si>
  <si>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</si>
  <si>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</si>
  <si>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</si>
  <si>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</si>
  <si>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</si>
  <si>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</si>
  <si>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</si>
  <si>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</si>
  <si>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</si>
  <si>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</si>
  <si>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</si>
  <si>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</si>
  <si>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</si>
  <si>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</si>
  <si>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</si>
  <si>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</si>
  <si>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</si>
  <si>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</si>
  <si>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</si>
  <si>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</si>
  <si>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</si>
  <si>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</si>
  <si>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</si>
  <si>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</si>
  <si>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</si>
  <si>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</si>
  <si>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</si>
  <si>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</si>
  <si>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</si>
  <si>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</si>
  <si>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</si>
  <si>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</si>
  <si>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</si>
  <si>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</si>
  <si>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</si>
  <si>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</si>
  <si>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</si>
  <si>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</si>
  <si>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</si>
  <si>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</si>
  <si>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</si>
  <si>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</si>
  <si>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</si>
  <si>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</si>
  <si>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</si>
  <si>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</si>
  <si>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</si>
  <si>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</si>
  <si>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</si>
  <si>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</si>
  <si>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</si>
  <si>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</si>
  <si>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</si>
  <si>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</si>
  <si>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</si>
  <si>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</si>
  <si>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</si>
  <si>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</si>
  <si>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</si>
  <si>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</si>
  <si>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</si>
  <si>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</si>
  <si>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</si>
  <si>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</si>
  <si>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</si>
  <si>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</si>
  <si>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</si>
  <si>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</si>
  <si>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</si>
  <si>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</si>
  <si>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</si>
  <si>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</si>
  <si>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</si>
  <si>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</si>
  <si>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</si>
  <si>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</si>
  <si>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</si>
  <si>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</si>
  <si>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</si>
  <si>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</si>
  <si>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</si>
  <si>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</si>
  <si>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</si>
  <si>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</si>
  <si>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</si>
  <si>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</si>
  <si>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</si>
  <si>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</si>
  <si>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</si>
  <si>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</si>
  <si>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</si>
  <si>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</si>
  <si>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</si>
  <si>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</si>
  <si>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</si>
  <si>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</si>
  <si>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</si>
  <si>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</si>
  <si>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</si>
  <si>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</si>
  <si>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</si>
  <si>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</si>
  <si>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</si>
  <si>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</si>
  <si>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</si>
  <si>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</si>
  <si>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</si>
  <si>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</si>
  <si>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</si>
  <si>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</si>
  <si>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</si>
  <si>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</si>
  <si>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</si>
  <si>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</si>
  <si>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</si>
  <si>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</si>
  <si>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</si>
  <si>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</si>
  <si>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</si>
  <si>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</si>
  <si>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</si>
  <si>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</si>
  <si>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</si>
  <si>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</si>
  <si>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</si>
  <si>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</si>
  <si>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</si>
  <si>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</si>
  <si>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</si>
  <si>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</si>
  <si>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</si>
  <si>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</si>
  <si>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</si>
  <si>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</si>
  <si>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</si>
  <si>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</si>
  <si>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</si>
  <si>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</si>
  <si>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</si>
  <si>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</si>
  <si>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</si>
  <si>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</si>
  <si>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</si>
  <si>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</si>
  <si>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</si>
  <si>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</si>
  <si>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</si>
  <si>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</si>
  <si>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</si>
  <si>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</si>
  <si>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</si>
  <si>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</si>
  <si>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</si>
  <si>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</si>
  <si>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</si>
  <si>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</si>
  <si>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</si>
  <si>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</si>
  <si>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</si>
  <si>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</si>
  <si>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</si>
  <si>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</si>
  <si>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</si>
  <si>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</si>
  <si>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</si>
  <si>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</si>
  <si>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</si>
  <si>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</si>
  <si>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</si>
  <si>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</si>
  <si>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</si>
  <si>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</si>
  <si>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</si>
  <si>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</si>
  <si>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</si>
  <si>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</si>
  <si>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</si>
  <si>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</si>
  <si>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</si>
  <si>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</si>
  <si>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</si>
  <si>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</si>
  <si>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</si>
  <si>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</si>
  <si>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</si>
  <si>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</si>
  <si>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</si>
  <si>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</si>
  <si>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</si>
  <si>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</si>
  <si>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</si>
  <si>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</si>
  <si>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</si>
  <si>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</si>
  <si>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</si>
  <si>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</si>
  <si>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</si>
  <si>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</si>
  <si>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</si>
  <si>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</si>
  <si>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</si>
  <si>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</si>
  <si>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</si>
  <si>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</si>
  <si>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</si>
  <si>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</si>
  <si>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</si>
  <si>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</si>
  <si>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</si>
  <si>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</si>
  <si>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</si>
  <si>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</si>
  <si>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</si>
  <si>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</si>
  <si>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</si>
  <si>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</si>
  <si>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</si>
  <si>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</si>
  <si>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</si>
  <si>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</si>
  <si>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</si>
  <si>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</si>
  <si>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</si>
  <si>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</si>
  <si>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</si>
  <si>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</si>
  <si>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</si>
  <si>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</si>
  <si>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</si>
  <si>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</si>
  <si>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</si>
  <si>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</si>
  <si>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10 mins</t>
  </si>
  <si>
    <t>PCM-20251006-00000818</t>
  </si>
  <si>
    <t>ETA 60 mins</t>
  </si>
  <si>
    <t>PCM-20251006-00000874</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</si>
  <si>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</si>
  <si>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</si>
  <si>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</si>
  <si>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</si>
  <si>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</si>
  <si>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</si>
  <si>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</si>
  <si>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</si>
  <si>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</si>
  <si>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</si>
  <si>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</si>
  <si>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</si>
  <si>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</si>
  <si>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</si>
  <si>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</si>
  <si>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</si>
  <si>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</si>
  <si>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</si>
  <si>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</si>
  <si>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</si>
  <si>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</si>
  <si>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</si>
  <si>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</si>
  <si>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</si>
  <si>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</si>
  <si>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</si>
  <si>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</si>
  <si>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</si>
  <si>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</si>
  <si>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</si>
  <si>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</si>
  <si>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</si>
  <si>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</si>
  <si>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</si>
  <si>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</si>
  <si>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</si>
  <si>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</si>
  <si>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</si>
  <si>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</si>
  <si>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</si>
  <si>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</si>
  <si>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</si>
  <si>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</si>
  <si>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</si>
  <si>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</si>
  <si>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</si>
  <si>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</si>
  <si>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</si>
  <si>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</si>
  <si>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</si>
  <si>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</si>
  <si>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</si>
  <si>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</si>
  <si>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</si>
  <si>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</si>
  <si>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</si>
  <si>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</si>
  <si>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</si>
  <si>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</si>
  <si>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</si>
  <si>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</si>
  <si>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</si>
  <si>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</si>
  <si>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</si>
  <si>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</si>
  <si>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</si>
  <si>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</si>
  <si>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</si>
  <si>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</si>
  <si>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</si>
  <si>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</si>
  <si>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</si>
  <si>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</si>
  <si>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</si>
  <si>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</si>
  <si>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</si>
  <si>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</si>
  <si>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</si>
  <si>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</si>
  <si>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</si>
  <si>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</si>
  <si>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</si>
  <si>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</si>
  <si>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</si>
  <si>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</si>
  <si>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</si>
  <si>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</si>
  <si>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</si>
  <si>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</si>
  <si>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</si>
  <si>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</si>
  <si>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</si>
  <si>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</si>
  <si>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PCM-20251006-00000921 </t>
  </si>
  <si>
    <t>50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</si>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</sst>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3" totalsRowShown="0" headerRowDxfId="157" dataDxfId="156" headerRowBorderDxfId="154" tableBorderDxfId="155" totalsRowBorderDxfId="153">
  <autoFilter ref="A1:CJ2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273.5160171296302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5.7741666671063285E-2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5.7209259262890555E-2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7" t="s">
        <v>38964</v>
      </c>
      <c r="F5" s="66">
        <v>45936.427499999998</v>
      </c>
      <c r="G5" s="67">
        <f ca="1">IFERROR(NOW()-F5,"")</f>
        <v>3.6943055558367632E-2</v>
      </c>
      <c r="H5" s="66">
        <v>45936.421249999999</v>
      </c>
      <c r="I5" s="73" t="str">
        <f>IFERROR(VLOOKUP(D5,DB!A:F,6,0),"")</f>
        <v>SCECO</v>
      </c>
      <c r="J5" s="73" t="str">
        <f>IFERROR(VLOOKUP(D5,DB!A:G,7,0),"")</f>
        <v>Dead</v>
      </c>
      <c r="K5" s="69" t="s">
        <v>38971</v>
      </c>
      <c r="L5" s="70" t="str">
        <f>IFERROR(VLOOKUP(D5,DB!A:I,9,0),"")</f>
        <v>Latis</v>
      </c>
    </row>
    <row r="6" spans="1:12" ht="15" customHeight="1">
      <c r="A6" s="63"/>
      <c r="B6" s="73" t="str">
        <f>IFERROR(VLOOKUP(D6,DB!A:K,11,0),"")</f>
        <v/>
      </c>
      <c r="C6" s="64"/>
      <c r="D6" s="64"/>
      <c r="E6" s="65"/>
      <c r="F6" s="66"/>
      <c r="G6" s="67">
        <f ca="1">IFERROR(NOW()-F6,"")</f>
        <v>45936.464443055556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45936.464443055556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45936.464443055556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45936.464443055556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45936.464443055556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45936.464443055556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45936.464443055556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45936.464443055556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45936.464443055556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45936.464443055556</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45936.464443055556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45936.464443055556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45936.464443055556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45936.464443055556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45936.464443055556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45936.464443055556</v>
      </c>
      <c r="H21" s="68"/>
      <c r="I21" s="73" t="str">
        <f>IFERROR(VLOOKUP(D21,DB!A:F,6,0),"")</f>
        <v/>
      </c>
      <c r="J21" s="73" t="str">
        <f>IFERROR(VLOOKUP(D21,DB!A:G,7,0),"")</f>
        <v/>
      </c>
      <c r="K21" s="69"/>
      <c r="L21" s="70" t="str">
        <f>IFERROR(VLOOKUP(D21,DB!A:I,9,0),"")</f>
        <v/>
      </c>
    </row>
    <row r="22" spans="1:12" ht="15" customHeight="1">
      <c r="A22" s="160"/>
      <c r="B22" s="161" t="str">
        <f>IFERROR(VLOOKUP(D22,DB!A:K,11,0),"")</f>
        <v/>
      </c>
      <c r="C22" s="161"/>
      <c r="D22" s="161"/>
      <c r="E22" s="162"/>
      <c r="F22" s="163"/>
      <c r="G22" s="164">
        <f ca="1">IFERROR(NOW()-F22,"")</f>
        <v>45936.464442592594</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45936.464442592594</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45936.464442592594</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45936.464442592594</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45936.464442592594</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45936.464442592594</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45936.464442592594</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45936.464442592594</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45936.464442592594</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45936.464442592594</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45936.464442592594</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45936.464442592594</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45936.464442592594</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45936.464442592594</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45936.464442592594</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45936.464442592594</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45936.464442592594</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45936.464442592594</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45936.464442592594</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45936.464442592594</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45936.464442592594</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45936.464442592594</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45936.464442592594</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45936.464442592594</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45936.464442592594</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45936.464442592594</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45936.464442592594</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45936.464442592594</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45936.464442592594</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45936.464442592594</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45936.464442592594</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45936.464442592594</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45936.464442592594</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45936.464442592594</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45936.464442592594</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45936.464442592594</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45936.464442592594</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45936.464442592594</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45936.464442592594</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45936.464442592594</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45936.464442592594</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45936.464442592594</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45936.464442592594</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45936.464442592594</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45936.464442592594</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45936.464442592594</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45936.464442592594</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45936.464442592594</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45936.464442592594</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45936.464442592594</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45936.464442592594</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45936.464442592594</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45936.464442592594</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45936.464442592594</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45936.464442592594</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45936.464442592594</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45936.464442592594</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45936.464442592594</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45936.464442592594</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45936.464442592594</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45936.464442592594</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45936.464442592594</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45936.464442592594</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45936.464442592594</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45936.464442592594</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45936.464442592594</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45936.464442592594</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45936.464442592594</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45936.464442592594</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45936.464442592594</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45936.464442592594</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45936.464442592594</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45936.464442592594</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45936.464442592594</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45936.464442592594</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45936.464442592594</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45936.464442592594</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45936.464442592594</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45936.464442592594</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45936.464442592594</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45936.464442592594</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45936.464442592594</v>
      </c>
      <c r="H103" s="163"/>
      <c r="I103" s="161" t="str">
        <f>IFERROR(VLOOKUP(D103,DB!A:F,6,0),"")</f>
        <v/>
      </c>
      <c r="J103" s="73" t="str">
        <f>IFERROR(VLOOKUP(D103,DB!A:G,7,0),"")</f>
        <v/>
      </c>
      <c r="K103" s="165"/>
      <c r="L103" s="166" t="str">
        <f>IFERROR(VLOOKUP(D103,DB!A:I,9,0),"")</f>
        <v/>
      </c>
    </row>
    <row r="104" spans="1:12" ht="15" customHeight="1">
      <c r="A104" s="160"/>
      <c r="B104" s="161" t="str">
        <f>IFERROR(VLOOKUP(D104,DB!A:K,11,0),"")</f>
        <v/>
      </c>
      <c r="C104" s="161"/>
      <c r="D104" s="161"/>
      <c r="E104" s="162"/>
      <c r="F104" s="163"/>
      <c r="G104" s="164">
        <f ca="1">IFERROR(NOW()-F104,"")</f>
        <v>45936.464442592594</v>
      </c>
      <c r="H104" s="163"/>
      <c r="I104" s="161" t="str">
        <f>IFERROR(VLOOKUP(D104,DB!A:F,6,0),"")</f>
        <v/>
      </c>
      <c r="J104" s="73" t="str">
        <f>IFERROR(VLOOKUP(D104,DB!A:G,7,0),"")</f>
        <v/>
      </c>
      <c r="K104" s="165"/>
      <c r="L104" s="166" t="str">
        <f>IFERROR(VLOOKUP(D104,DB!A:I,9,0),"")</f>
        <v/>
      </c>
    </row>
    <row r="105" spans="1:12" ht="15" customHeight="1">
      <c r="A105" s="160"/>
      <c r="B105" s="161" t="str">
        <f>IFERROR(VLOOKUP(D105,DB!A:K,11,0),"")</f>
        <v/>
      </c>
      <c r="C105" s="161"/>
      <c r="D105" s="161"/>
      <c r="E105" s="162"/>
      <c r="F105" s="163"/>
      <c r="G105" s="164">
        <f ca="1">IFERROR(NOW()-F105,"")</f>
        <v>45936.464442592594</v>
      </c>
      <c r="H105" s="163"/>
      <c r="I105" s="161" t="str">
        <f>IFERROR(VLOOKUP(D105,DB!A:F,6,0),"")</f>
        <v/>
      </c>
      <c r="J105" s="73" t="str">
        <f>IFERROR(VLOOKUP(D105,DB!A:G,7,0),"")</f>
        <v/>
      </c>
      <c r="K105" s="165"/>
      <c r="L105" s="166" t="str">
        <f>IFERROR(VLOOKUP(D105,DB!A:I,9,0),"")</f>
        <v/>
      </c>
    </row>
    <row r="106" spans="1:12" ht="15" customHeight="1">
      <c r="A106" s="160"/>
      <c r="B106" s="161" t="str">
        <f>IFERROR(VLOOKUP(D106,DB!A:K,11,0),"")</f>
        <v/>
      </c>
      <c r="C106" s="161"/>
      <c r="D106" s="161"/>
      <c r="E106" s="162"/>
      <c r="F106" s="163"/>
      <c r="G106" s="164">
        <f ca="1">IFERROR(NOW()-F106,"")</f>
        <v>45936.464442592594</v>
      </c>
      <c r="H106" s="163"/>
      <c r="I106" s="161" t="str">
        <f>IFERROR(VLOOKUP(D106,DB!A:F,6,0),"")</f>
        <v/>
      </c>
      <c r="J106" s="73" t="str">
        <f>IFERROR(VLOOKUP(D106,DB!A:G,7,0),"")</f>
        <v/>
      </c>
      <c r="K106" s="165"/>
      <c r="L106" s="166" t="str">
        <f>IFERROR(VLOOKUP(D106,DB!A:I,9,0),"")</f>
        <v/>
      </c>
    </row>
    <row r="107" spans="1:12" ht="15" customHeight="1">
      <c r="A107" s="160"/>
      <c r="B107" s="161" t="str">
        <f>IFERROR(VLOOKUP(D107,DB!A:K,11,0),"")</f>
        <v/>
      </c>
      <c r="C107" s="161"/>
      <c r="D107" s="161"/>
      <c r="E107" s="162"/>
      <c r="F107" s="163"/>
      <c r="G107" s="164">
        <f ca="1">IFERROR(NOW()-F107,"")</f>
        <v>45936.464442592594</v>
      </c>
      <c r="H107" s="163"/>
      <c r="I107" s="161" t="str">
        <f>IFERROR(VLOOKUP(D107,DB!A:F,6,0),"")</f>
        <v/>
      </c>
      <c r="J107" s="73" t="str">
        <f>IFERROR(VLOOKUP(D107,DB!A:G,7,0),"")</f>
        <v/>
      </c>
      <c r="K107" s="165"/>
      <c r="L107" s="166" t="str">
        <f>IFERROR(VLOOKUP(D107,DB!A:I,9,0),"")</f>
        <v/>
      </c>
    </row>
  </sheetData>
  <customSheetViews>
    <customSheetView guid="{F6042A99-DD27-4453-835D-0834D95730CC}" filter="1" showAutoFilter="1">
      <pageMargins left="0" right="0" top="0" bottom="0" header="0" footer="0"/>
      <autoFilter ref="B1:M1" xr:uid="{6856E67A-CECB-455F-9649-A41B45A5CCE2}"/>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3"/>
  <sheetViews>
    <sheetView workbookViewId="0">
      <selection activeCell="H5" sqref="H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39049</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31078</v>
      </c>
      <c r="E3" s="88" t="s">
        <v>38964</v>
      </c>
      <c r="F3" s="88">
        <v>45806.727083333331</v>
      </c>
      <c r="G3" s="89">
        <f ca="1">IFERROR(NOW()-F3,"-")</f>
        <v>129.73735972222494</v>
      </c>
      <c r="H3" s="88">
        <v>45791.543067129627</v>
      </c>
      <c r="I3" s="75" t="str">
        <f>IFERROR(VLOOKUP(D3,DB!A:F,6,0),"")</f>
        <v>SCECO</v>
      </c>
      <c r="J3" s="75" t="str">
        <f>IFERROR(VLOOKUP(D3,DB!A:G,7,0),"")</f>
        <v>No BB Shifted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29168</v>
      </c>
      <c r="E4" s="100" t="s">
        <v>38964</v>
      </c>
      <c r="F4" s="88">
        <v>45824.999837962961</v>
      </c>
      <c r="G4" s="89">
        <f ca="1">IFERROR(NOW()-F4,"-")</f>
        <v>111.46460509259487</v>
      </c>
      <c r="H4" s="88">
        <v>45824.993587962963</v>
      </c>
      <c r="I4" s="75" t="str">
        <f>IFERROR(VLOOKUP(D4,DB!A:F,6,0),"")</f>
        <v>Generator-SG</v>
      </c>
      <c r="J4" s="75" t="str">
        <f>IFERROR(VLOOKUP(D4,DB!A:G,7,0),"")</f>
        <v>Good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39056</v>
      </c>
      <c r="B5" s="18" t="str">
        <f>IFERROR(VLOOKUP(D5,DB!A:K,11,0),"")</f>
        <v>R2</v>
      </c>
      <c r="C5" s="18">
        <v>6</v>
      </c>
      <c r="D5" s="18" t="s">
        <v>15383</v>
      </c>
      <c r="E5" s="131" t="s">
        <v>39049</v>
      </c>
      <c r="F5" s="132">
        <v>45936.348078703704</v>
      </c>
      <c r="G5" s="133">
        <f ca="1">IFERROR(NOW()-F5,"-")</f>
        <v>0.11636388889019145</v>
      </c>
      <c r="H5" s="132">
        <v>45936.330717592595</v>
      </c>
      <c r="I5" s="18" t="str">
        <f>IFERROR(VLOOKUP(D5,DB!A:F,6,0),"")</f>
        <v>SCECO</v>
      </c>
      <c r="J5" s="18" t="str">
        <f>IFERROR(VLOOKUP(D5,DB!A:G,7,0),"")</f>
        <v>In progress</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45936.464442592594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45936.464442592594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45936.464442592594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45936.464443055556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45936.464443055556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45936.464443055556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45936.464443055556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45936.464443055556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45936.464443055556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45936.464443055556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45936.464443055556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45936.464443055556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45936.464443055556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45936.464443055556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45936.464443055556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45936.464443055556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45936.464443055556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45936.464443055556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45936.464443055556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45936.464443055556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45936.464443055556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45936.464443055556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45936.464443055556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45936.464443055556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45936.464443055556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45936.464443055556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45936.464443055556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45936.464443055556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45936.464443055556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45936.464443055556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45936.464443055556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45936.464443055556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45936.464443055556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45936.464443055556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45936.464443055556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45936.464443055556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45936.464443055556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45936.464443055556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45936.464443055556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45936.464443055556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45936.464443055556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45936.464443055556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45936.464443055556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45936.464443055556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45936.464443055556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45936.464443055556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45936.464443055556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45936.464443055556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45936.464443055556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45936.464443055556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45936.464443055556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45936.464443055556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45936.464443055556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45936.464443055556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45936.464443055556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45936.464443055556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45936.464443055556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45936.464443055556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45936.464443055556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45936.464443055556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45936.464443055556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45936.464443055556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45936.464443055556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45936.464443055556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45936.464443055556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45936.464443055556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45936.464443055556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45936.464443055556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45936.464443055556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45936.464443055556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45936.464443055556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45936.464443055556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45936.464443055556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45936.464443055556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45936.464443055556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45936.464443055556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45936.464443055556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45936.464443055556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45936.464443055556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45936.464443055556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45936.464443055556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45936.464443055556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45936.464443055556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45936.464443055556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45936.464443055556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45936.464443055556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45936.464443055556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45936.464443055556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45936.464443055556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45936.464443055556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45936.464443055556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45936.464443055556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45936.464443055556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45936.464443055556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45936.464443055556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45936.464443055556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45936.464443055556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45936.464443055556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45936.464443055556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45936.464443055556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45936.464443055556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45936.464443055556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45936.464443055556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45936.464443055556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45936.464443055556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45936.464443055556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45936.464443055556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45936.464443055556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45936.464443055556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45936.464443055556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45936.464443055556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45936.464443055556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45936.464443055556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45936.464443055556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45936.464443055556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45936.464443055556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45936.464443055556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45936.464443055556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45936.464443055556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45936.464443055556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45936.464443055556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45936.464443055556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45936.464443055556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45936.464443055556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45936.464443055556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45936.464443055556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45936.464443055556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45936.464443055556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45936.464443055556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45936.464443055556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45936.464443055556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45936.464443055556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45936.464443055556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45936.464443055556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45936.464443055556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45936.464443055556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45936.464443055556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45936.464443055556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45936.464443055556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45936.464443055556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45936.464443055556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45936.464443055556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45936.464443055556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45936.464443055556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45936.464443055556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45936.464443055556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45936.464443055556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45936.464443055556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45936.464443055556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45936.464443055556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45936.464443055556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45936.464443055556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45936.464443055556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45936.464443055556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45936.464443055556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45936.464443055556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45936.464443055556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45936.464443055556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45936.464443055556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45936.464443055556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45936.464443055556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45936.464443055556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45936.464443055556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45936.464443055556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45936.464443055556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45936.464443055556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45936.464443055556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45936.464443055556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45936.464443055556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45936.464443055556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45936.464443055556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45936.464443055556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45936.464443055556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45936.464443055556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45936.464443055556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45936.464443055556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45936.464443055556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45936.464443055556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45936.464443055556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45936.464443055556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45936.464443055556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45936.464443055556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45936.464443055556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45936.464443055556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45936.464443055556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45936.464443055556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45936.464443055556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45936.464443055556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45936.464443055556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45936.464443055556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45936.464443055556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45936.464443055556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45936.464443055556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45936.464443055556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45936.464443055556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45936.464443055556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45936.464443055556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45936.464443055556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45936.464443055556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45936.464443055556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45936.464443055556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45936.464443055556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45936.464443055556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45936.464443055556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45936.464443055556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45936.464443055556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45936.464443055556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45936.464443055556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45936.464443055556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45936.464443055556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45936.464443055556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45936.464443055556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45936.464443055556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45936.464443055556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45936.464443055556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45936.464443055556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45936.464443055556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45936.464443055556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45936.464443055556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45936.464443055556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45936.464443055556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45936.464443055556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45936.464443055556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45936.464443055556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45936.464443055556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45936.464443055556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45936.464443055556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45936.464443055556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45936.464443055556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45936.464443055556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45936.464443055556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45936.464443055556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45936.464443055556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45936.464443055556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45936.464443055556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45936.464443055556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45936.464443055556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45936.464443055556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45936.464443055556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45936.464443055556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45936.464443055556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45936.464443055556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45936.464443055556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45936.464443055556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45936.464443055556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45936.464443055556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45936.464443055556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45936.464443055556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45936.464443055556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45936.464443055556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45936.464443055556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45936.464443055556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45936.464443055556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45936.464443055556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45936.464443055556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45936.464443055556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45936.464443055556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45936.464443055556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sheetData>
  <dataValidations count="2">
    <dataValidation allowBlank="1" showInputMessage="1" showErrorMessage="1" sqref="E1" xr:uid="{4D935161-CDD3-4592-B877-3FB59C99E142}"/>
    <dataValidation type="list" allowBlank="1" showInputMessage="1" showErrorMessage="1" sqref="E3:E2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45936.464443055556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45936.464443055556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45936.464443055556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45936.464443055556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45936.464443055556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45936.464443055556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45936.464443055556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45936.464443055556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45936.464443055556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45936.464443055556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45936.464443055556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45936.464443055556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45936.464443055556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45936.464443055556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45936.464443055556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45936.464443055556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45936.464443055556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45936.464443055556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45936.464443055556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45936.464443055556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45936.464443055556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45936.464443055556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45936.464443055556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45936.464443055556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45936.464443055556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45936.464443055556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45936.464443055556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45936.464443055556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45936.464443055556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45936.464443055556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45936.464443055556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45936.464443055556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45936.464443055556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45936.464443055556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45936.464443055556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45936.464443055556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45936.464443055556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45936.464443055556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45936.464443055556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45936.464443055556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45936.464443055556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45936.464443055556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45936.464443055556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45936.464443055556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45936.464443055556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45936.464443055556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45936.464443055556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45936.464443055556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45936.464443055556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45936.464443055556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45936.464443055556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45936.464443055556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45936.464443055556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45936.464443055556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45936.464443055556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45936.464443055556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45936.464443055556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45936.464443055556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45936.464443055556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45936.464443055556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45936.464443055556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45936.464443055556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45936.464443055556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45936.464443055556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45936.464443055556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45936.464443055556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45936.464443055556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45936.464443055556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45936.464443055556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45936.464443055556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45936.464443055556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45936.464443055556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45936.464443055556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45936.464443055556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45936.464443055556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45936.464443055556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45936.464443055556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45936.464443055556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45936.464443055556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45936.464443055556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45936.464443055556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45936.464443055556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45936.464443055556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45936.464443055556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45936.464443055556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45936.464443055556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45936.464443055556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45936.464443055556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45936.464443055556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45936.464443055556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45936.464443055556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45936.464443055556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45936.464443055556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45936.464443055556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45936.464443055556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45936.464443055556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45936.464443055556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45936.464443055556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45936.464443055556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45936.464443055556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45936.464443055556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45936.464443055556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45936.464443055556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45936.464443055556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45936.464443055556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45936.464443055556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45936.464443055556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45936.464443055556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45936.464443055556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45936.464443055556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45936.464443055556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45936.464443055556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45936.464443055556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45936.464443055556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45936.464443055556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45936.464443055556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45936.464443055556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45936.464443055556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45936.464443055556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45936.464443055556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45936.464443055556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45936.464443055556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45936.464443055556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45936.464443055556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45936.464443055556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45936.464443055556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45936.464443055556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45936.464443055556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45936.464443055556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45936.464443055556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45936.464443055556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45936.464443055556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45936.464443055556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45936.464443055556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45936.464443055556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45936.464443055556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45936.464443055556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45936.464443055556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45936.464443055556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45936.464443055556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45936.464443055556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45936.464443055556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45936.464443055556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45936.464443055556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45936.464443055556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45936.464443055556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45936.464443055556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45936.464443055556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45936.464443055556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45936.464443055556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45936.464443055556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45936.464443055556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45936.464443055556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45936.464443055556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45936.464443055556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45936.464443055556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45936.464443055556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45936.464443055556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45936.464443055556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45936.464443055556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45936.464443055556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45936.464443055556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45936.464443055556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45936.464443055556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45936.464443055556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45936.464443055556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45936.464443055556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45936.464443055556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45936.464443055556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45936.464443055556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45936.464443055556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45936.464443055556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45936.464443055556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45936.464443055556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45936.464443055556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45936.464443055556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45936.464443055556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45936.464443055556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45936.464443055556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45936.464443055556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45936.464443055556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45936.464443055556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45936.464443055556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45936.464443055556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45936.464443055556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45936.464443055556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45936.464443055556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45936.464443055556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45936.464443055556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45936.464443055556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45936.464443055556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45936.464443055556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45936.464443055556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45936.464443055556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45936.464443055556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45936.464443055556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45936.464443055556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45936.464443055556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45936.464443055556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45936.464443055556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45936.464443055556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45936.464443055556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45936.464443055556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45936.464443055556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45936.464443055556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45936.464443055556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45936.464443055556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45936.464443055556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45936.464443055556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45936.464443055556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45936.464443055556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45936.464443055556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45936.464443055556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45936.464443055556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45936.464443055556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45936.464443055556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45936.464443055556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45936.464443055556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45936.464443055556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45936.464443055556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45936.464443055556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45936.464443055556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45936.464443055556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45936.464443055556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45936.464443055556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45936.464443055556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45936.464443055556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45936.464443055556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45936.464443055556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45936.464443055556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45936.464443055556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45936.464443055556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45936.464443055556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45936.464443055556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45936.464443055556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45936.464443055556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45936.464443055556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45936.464443055556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45936.464443055556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45936.464443055556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45936.464443055556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45936.464443055556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45936.464443055556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45936.464443055556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45936.464443055556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45936.464443055556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45936.464443055556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45936.464443055556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45936.464443055556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45936.464443055556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45936.464443055556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45936.464443055556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45936.464443055556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45936.464443055556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45936.464443055556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45936.464443055556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45936.464443055556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45936.464443055556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45936.464443055556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45936.464443055556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45936.464443055556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45936.464443055556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45936.464443055556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45936.464443055556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45936.464443055556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45936.464443055556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45936.464443055556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45936.464443055556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45936.464443055556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45936.464443055556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45936.464443055556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45936.464443055556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45936.464443055556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45936.464443055556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45936.464443055556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45936.464443055556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45936.464443055556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45936.464443055556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45936.464443055556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45936.464443055556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45936.464443055556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45936.464443055556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45936.464443055556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45936.464443055556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45936.464443055556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45936.464443055556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45936.464443055556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45936.464443055556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45936.464443055556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45936.464443055556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45936.464443055556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45936.464443055556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45936.464443055556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45936.464443055556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45936.464443055556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45936.464443055556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45936.464443055556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45936.464443055556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45936.464443055556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45936.464443055556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45936.464443055556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45936.464443055556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45936.464443055556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45936.464443055556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45936.464443055556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45936.464443055556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45936.464443055556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45936.464443055556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45936.464443055556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45936.464443055556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45936.464443055556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45936.464443055556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45936.464443055556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45936.464443055556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45936.464443055556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45936.464443055556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45936.464443055556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45936.464443055556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45936.464443055556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45936.464443055556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45936.464443055556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45936.464443055556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45936.464443055556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45936.464443055556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45936.464443055556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45936.464443055556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45936.464443055556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45936.464443055556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45936.464443055556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45936.464443055556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45936.464443055556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45936.464443055556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45936.464443055556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45936.464443055556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45936.464443055556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45936.464443055556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45936.464443055556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45936.464443055556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45936.464443055556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45936.464443055556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45936.464443055556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45936.464443055556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45936.464443055556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45936.464443055556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45936.464443055556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45936.464443055556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45936.464443055556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45936.464443055556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45936.464443055556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45936.464443055556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45936.464443055556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45936.464443055556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45936.464443055556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45936.464443055556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45936.464443055556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45936.464443055556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45936.464443055556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45936.464443055556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45936.464443055556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45936.464443055556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45936.464443055556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45936.464443055556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45936.464443055556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45936.464443055556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45936.464443055556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45936.464443055556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45936.464443055556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45936.464443055556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45936.464443055556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45936.464443055556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45936.464443055556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45936.464443055556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45936.464443055556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45936.464443055556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45936.464443055556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45936.464443055556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45936.464443055556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45936.464443055556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45936.464443055556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45936.464443055556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45936.464443055556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45936.464443055556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45936.464443055556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45936.464443055556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45936.464443055556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45936.464443055556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45936.464443055556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45936.464443055556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45936.464443055556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45936.464443055556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45936.464443055556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45936.464443055556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45936.464443055556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45936.464443055556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45936.464443055556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45936.464443055556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45936.464443055556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45936.464443055556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45936.464443055556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45936.464443055556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45936.464443055556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45936.464443055556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45936.464443055556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45936.464443055556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45936.464443055556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45936.464443055556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45936.464443055556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45936.464443055556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45936.464443055556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45936.464443055556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45936.464443055556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45936.464443055556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45936.464443055556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45936.464443055556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45936.464443055556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45936.464443055556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45936.464443055556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45936.464443055556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45936.464443055556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45936.464443055556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45936.464443055556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45936.464443055556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45936.464443055556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45936.464443055556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45936.464443055556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45936.464443055556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45936.464443055556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45936.464443055556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45936.464443055556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45936.464443055556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45936.464443055556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45936.464443055556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45936.464443055556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45936.464443055556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45936.464443055556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45936.464443055556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45936.464443055556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45936.464443055556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45936.464443055556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45936.464443055556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45936.464443055556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45936.464443055556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45936.464443055556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45936.464443055556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45936.464443055556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45936.464443055556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45936.464443055556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45936.464443055556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45936.464443055556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45936.464443055556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45936.464443055556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45936.464443055556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45936.464443055556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45936.464443055556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45936.464443055556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45936.464443055556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45936.464443055556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45936.464443055556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45936.464443055556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45936.464443055556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45936.464443055556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45936.464443055556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45936.464443055556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45936.464443055556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45936.464443055556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45936.464443055556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45936.464443055556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45936.464443055556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45936.464443055556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45936.464443055556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45936.464443055556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45936.464443055556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45936.464443055556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45936.464443055556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45936.464443055556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45936.464443055556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45936.464443055556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45936.464443055556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45936.464443055556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45936.464443055556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45936.464443055556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45936.464443055556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45936.464443055556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45936.464443055556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45936.464443055556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45936.464443055556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45936.464443055556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45936.464443055556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45936.464443055556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45936.464443055556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45936.464443055556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45936.464443055556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45936.464443055556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45936.464443055556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45936.464443055556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45936.464443055556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45936.464443055556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45936.464443055556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45936.464443055556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45936.464443055556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45936.464443055556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45936.464443055556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45936.464443055556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45936.464443055556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45936.464443055556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45936.464443055556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45936.464443055556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45936.464443055556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45936.464443055556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45936.464443055556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45936.464443055556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45936.464443055556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45936.464443055556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45936.464443055556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45936.464443055556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45936.464443055556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45936.464443055556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45936.464443055556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45936.464443055556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45936.464443055556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45936.464443055556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45936.464443055556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45936.464443055556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45936.464443055556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45936.464443055556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45936.464443055556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45936.464443055556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45936.464443055556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45936.464443055556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45936.464443055556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45936.464443055556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45936.464443055556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45936.464443055556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45936.464443055556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45936.464443055556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45936.464443055556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45936.464443055556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45936.464443055556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45936.464443055556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45936.464443055556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45936.464443055556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45936.464443055556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45936.464443055556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45936.464443055556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45936.464443055556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45936.464443055556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45936.464443055556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45936.464443055556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45936.464443055556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45936.464443055556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45936.464443055556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45936.464443055556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45936.464443055556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45936.464443055556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45936.464443055556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45936.464443055556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45936.464443055556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45936.464443055556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45936.464443055556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45936.464443055556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45936.464443055556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45936.464443055556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45936.464443055556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45936.464443055556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45936.464443055556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45936.464443055556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45936.464443055556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45936.464443055556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45936.464443055556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45936.464443055556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45936.464443055556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45936.464443055556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45936.464443055556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45936.464443055556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45936.464443055556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45936.464443055556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45936.464443055556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45936.464443055556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45936.464443055556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45936.464443055556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45936.464443055556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45936.464443055556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45936.464443055556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45936.464443055556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45936.464443055556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45936.464443055556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45936.464443055556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45936.464443055556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45936.464443055556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45936.464443055556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45936.464443055556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45936.464443055556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45936.464443055556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45936.464443055556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45936.464443055556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45936.464443055556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45936.464443055556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45936.464443055556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45936.464443055556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45936.464443055556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45936.464443055556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45936.464443055556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45936.464443055556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45936.464443055556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45936.464443055556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45936.464443055556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45936.464443055556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45936.464443055556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45936.464443055556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45936.464443055556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45936.464443055556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45936.464443055556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45936.464443055556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45936.464443055556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45936.464443055556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45936.464443055556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45936.464443055556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45936.464443055556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45936.464443055556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45936.464443055556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45936.464443055556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45936.464443055556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45936.464443055556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45936.464443055556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45936.464443055556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45936.464443055556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45936.464443055556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45936.464443055556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45936.464443055556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45936.464443055556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45936.464443055556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45936.464443055556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45936.464443055556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45936.464443055556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45936.464443055556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45936.464443055556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45936.464443055556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45936.464443055556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45936.464443055556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45936.464443055556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45936.464443055556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45936.464443055556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45936.464443055556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45936.464443055556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45936.464443055556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45936.464443055556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45936.464443055556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45936.464443055556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45936.464443055556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45936.464443055556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45936.464443055556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45936.464443055556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45936.464443055556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45936.464443055556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45936.464443055556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45936.464443055556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45936.464443055556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45936.464443055556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45936.464443055556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45936.464443055556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45936.464443055556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45936.464443055556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45936.464443055556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45936.464443055556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45936.464443055556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45936.464443055556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45936.464443055556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45936.464443055556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45936.464443055556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45936.464443055556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45936.464443055556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45936.464443055556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45936.464443055556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45936.464443055556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45936.464443055556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45936.464443055556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45936.464443055556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45936.464443055556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45936.464443055556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45936.464443055556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45936.464443055556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45936.464443055556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45936.464443055556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45936.464443055556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45936.464443055556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45936.464443055556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45936.464443055556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45936.464443055556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45936.464443055556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45936.464443055556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45936.464443055556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45936.464443055556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45936.464443055556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45936.464443055556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45936.464443055556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45936.464443055556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45936.464443055556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45936.464443055556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45936.464443055556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45936.464443055556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45936.464443055556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45936.464443055556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45936.464443055556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45936.464443055556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45936.464443055556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45936.464443055556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45936.464443055556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45936.464443055556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45936.464443055556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45936.464443055556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45936.464443055556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45936.464443055556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45936.464443055556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45936.464443055556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45936.464443055556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45936.464443055556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45936.464443055556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45936.464443055556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45936.464443055556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45936.464443055556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45936.464443055556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45936.464443055556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45936.464443055556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45936.464443055556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45936.464443055556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45936.464443055556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45936.464443055556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45936.464443055556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45936.464443055556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45936.464443055556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45936.464443055556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45936.464443055556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45936.464443055556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45936.464443055556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45936.464443055556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45936.464443055556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45936.464443055556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45936.464443055556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45936.464443055556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45936.464443055556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45936.464443055556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45936.464443055556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45936.464443055556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45936.464443055556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45936.464443055556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45936.464443055556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45936.464443055556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45936.464443055556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45936.464443055556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45936.464443055556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45936.464443055556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45936.464443055556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45936.464443055556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45936.464443055556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45936.464443055556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45936.464443055556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45936.464443055556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45936.464443055556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45936.464443055556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45936.464443055556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45936.464443055556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45936.464443055556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45936.464443055556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45936.464443055556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45936.464443055556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45936.464443055556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45936.464443055556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45936.464443055556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45936.464443055556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45936.464443055556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45936.464443055556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45936.464443055556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45936.464443055556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45936.464443055556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45936.464443055556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45936.464443055556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45936.464443055556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45936.464443055556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45936.464443055556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45936.464443055556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45936.464443055556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45936.464443055556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45936.464443055556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45936.464443055556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45936.464443055556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45936.464443055556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45936.464443055556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45936.464443055556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45936.464443055556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45936.464443055556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45936.464443055556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45936.464443055556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45936.464443055556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45936.464443055556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45936.464443055556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45936.464443055556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45936.464443055556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45936.464443055556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45936.464443055556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45936.464443055556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45936.464443055556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45936.464443055556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45936.464443055556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45936.464443055556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45936.464443055556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45936.464443055556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45936.464443055556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45936.464443055556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45936.464443055556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45936.464443055556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45936.464443055556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45936.464443055556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45936.464443055556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45936.464443055556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45936.464443055556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45936.464443055556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45936.464443055556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45936.464443055556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45936.464443055556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45936.464443055556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45936.464443055556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45936.464443055556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45936.464443055556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45936.464443055556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45936.464443055556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45936.464443055556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45936.464443055556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45936.464443055556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45936.464443055556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45936.464443055556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45936.464443055556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45936.464443055556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45936.464443055556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45936.464443055556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45936.464443055556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45936.464443055556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45936.464443055556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45936.464443055556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45936.464443055556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45936.464443055556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45936.464443055556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45936.464443055556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45936.464443055556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45936.464443055556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45936.464443055556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45936.464443055556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45936.464443055556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45936.464443055556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45936.464443055556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45936.464443055556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45936.464443055556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45936.464443055556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45936.464443055556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45936.464443055556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45936.464443055556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45936.464443055556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45936.464443055556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45936.464443055556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45936.464443055556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45936.464443055556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45936.464443055556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45936.464443055556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45936.464443055556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45936.464443055556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45936.464443055556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45936.464443055556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45936.464443055556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45936.464443055556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45936.464443055556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45936.464443055556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45936.464443055556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45936.464443055556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45936.464443055556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45936.464443055556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45936.464443055556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45936.464443055556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45936.464443055556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45936.464443055556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45936.464443055556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45936.464443055556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45936.464443055556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45936.464443055556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45936.464443055556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45936.464443055556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45936.464443055556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45936.464443055556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45936.464443055556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45936.464443055556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45936.464443055556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45936.464443055556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45936.464443055556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45936.464443055556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45936.464443055556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45936.464443055556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45936.464443055556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45936.464443055556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45936.464443055556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45936.464443055556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45936.464443055556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45936.464443055556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45936.464443055556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45936.464443055556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45936.464443055556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45936.464443055556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45936.464443055556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45936.464443055556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45936.464443055556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45936.464443055556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45936.464443055556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45936.464443055556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45936.464443055556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45936.464443055556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45936.464443055556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45936.464443055556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45936.464443055556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45936.464443055556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45936.464443055556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45936.464443055556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45936.464443055556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45936.464443055556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45936.464443055556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45936.464443055556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45936.464443055556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45936.464443055556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45936.464443055556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45936.464443055556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45936.464443055556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45936.464443055556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45936.464443055556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45936.464443055556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45936.464443055556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45936.464443055556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45936.464443055556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45936.464443055556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45936.464443055556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45936.464443055556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45936.464443055556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45936.464443055556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45936.464443055556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45936.464443055556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45936.464443055556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45936.464443055556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45936.464443055556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45936.464443055556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45936.464443055556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45936.464443055556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45936.464443055556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45936.464443055556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45936.464443055556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45936.464443055556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45936.464443055556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45936.464443055556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45936.464443055556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45936.464443055556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45936.464443055556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45936.464443055556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45936.464443055556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45936.464443055556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45936.464443055556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45936.464443055556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45936.464443055556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45936.464443055556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45936.464443055556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45936.464443055556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45936.464443055556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45936.464443055556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45936.464443055556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45936.464443055556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45936.464443055556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45936.464443055556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45936.464443055556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45936.464443055556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45936.464443055556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45936.464443055556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45936.464443055556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45936.464443055556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45936.464443055556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45936.464443055556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45936.464443055556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45936.464443055556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45936.464443055556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45936.464443055556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45936.464443055556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45936.464443055556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45936.464443055556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45936.464443055556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45936.464443055556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45936.464443055556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45936.464443055556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45936.464443055556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45936.464443055556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45936.464443055556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45936.464443055556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45936.464443055556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45936.464443055556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45936.464443055556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45936.464443055556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45936.464443055556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45936.464443055556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45936.464443055556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45936.464443055556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45936.464443055556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45936.464443055556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45936.464443055556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45936.464443055556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45936.464443055556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45936.464443055556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45936.464443055556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45936.464443055556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45936.464443055556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45936.464443055556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45936.464443055556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45936.464443055556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45936.464443055556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45936.464443055556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45936.464443055556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45936.464443055556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45936.464443055556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45936.464443055556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45936.464443055556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45936.464443055556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45936.464443055556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45936.464443055556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45936.464443055556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45936.464443055556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45936.464443055556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45936.464443055556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45936.464443055556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45936.464443055556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45936.464443055556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45936.464443055556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45936.464443055556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45936.464443055556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45936.464443055556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45936.464443055556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45936.464443055556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45936.464443055556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45936.464443055556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45936.464443055556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45936.464443055556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45936.464443055556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45936.464443055556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45936.464443055556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45936.464443055556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45936.464443055556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45936.464443055556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45936.464443055556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45936.464443055556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45936.464443055556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45936.464443055556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45936.464443055556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45936.464443055556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45936.464443055556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45936.464443055556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45936.464443055556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45936.464443055556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45936.464443055556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45936.464443055556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45936.464443055556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45936.464443055556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45936.464443055556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45936.464443055556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45936.464443055556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45936.464443055556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45936.464443055556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45936.464443055556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45936.464443055556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45936.464443055556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45936.464443055556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45936.464443055556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45936.464443055556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45936.464443055556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45936.464443055556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45936.464443055556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45936.464443055556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45936.464443055556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45936.464443055556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45936.464443055556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45936.464443055556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45936.464443055556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45936.464443055556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45936.464443055556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45936.464443055556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45936.464443055556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45936.464443055556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45936.464443055556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45936.464443055556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45936.464443055556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45936.464443055556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45936.464443055556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45936.464443055556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45936.464443055556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45936.464443055556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45936.464443055556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45936.464443055556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45936.464443055556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45936.464443055556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45936.464443055556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45936.464443055556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45936.464443055556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45936.464443055556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45936.464443055556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45936.464443055556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45936.464443055556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45936.464443055556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45936.464443055556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45936.464443055556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45936.464443055556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45936.464443055556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45936.464443055556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45936.464443055556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45936.464443055556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45936.464443055556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45936.464443055556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45936.464443055556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45936.464443055556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45936.464443055556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45936.464443055556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45936.464443055556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45936.464443055556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45936.464443055556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45936.464443055556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45936.464443055556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45936.464443055556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45936.464443055556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45936.464443055556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45936.464443055556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45936.464443055556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45936.464443055556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45936.464443055556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45936.464443055556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45936.464443055556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45936.464443055556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45936.464443055556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45936.464443055556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45936.464443055556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45936.464443055556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45936.464443055556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45936.464443055556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45936.464443055556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45936.464443055556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45936.464443055556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45936.464443055556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45936.464443055556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45936.464443055556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45936.464443055556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45936.464443055556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45936.464443055556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45936.464443055556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45936.464443055556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45936.464443055556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45936.464443055556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45936.464443055556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45936.464443055556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45936.464443055556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45936.464443055556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45936.464443055556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45936.464443055556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45936.464443055556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45936.464443055556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45936.464443055556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45936.464443055556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45936.464443055556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45936.464443055556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45936.464443055556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45936.464443055556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45936.464443055556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45936.464443055556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45936.464443055556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45936.464443055556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45936.464443055556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45936.464443055556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45936.464443055556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45936.464443055556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45936.464443055556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45936.464443055556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45936.464443055556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45936.464443055556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45936.464443055556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45936.464443055556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45936.464443055556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45936.464443055556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45936.464443055556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45936.464443055556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45936.464443055556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45936.464443055556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45936.464443055556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45936.464443055556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45936.464443055556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45936.464443055556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45936.464443055556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45936.464443055556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45936.464443055556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45936.464443055556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45936.464443055556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45936.464443055556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45936.464443055556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45936.464443055556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45936.464443055556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45936.464443055556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45936.464443055556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45936.464443055556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45936.464443055556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45936.464443055556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45936.464443055556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45936.464443055556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45936.464443055556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45936.464443055556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45936.464443055556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45936.464443055556</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232.98372546296014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1.3074981481477153</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2" t="str">
        <f>IFERROR(VLOOKUP(D4,DB!A:K,11,0),"")</f>
        <v>R4</v>
      </c>
      <c r="C4" s="143">
        <v>2</v>
      </c>
      <c r="D4" s="144" t="s">
        <v>24086</v>
      </c>
      <c r="E4" s="145" t="s">
        <v>38964</v>
      </c>
      <c r="F4" s="146">
        <v>45936.2</v>
      </c>
      <c r="G4" s="147">
        <f ca="1">IFERROR(NOW()-F4,"")</f>
        <v>0.26444259259733371</v>
      </c>
      <c r="H4" s="146">
        <v>45936.191527777781</v>
      </c>
      <c r="I4" s="142" t="str">
        <f>IFERROR(VLOOKUP(D4,DB!A:F,6,0),"")</f>
        <v>SCECO</v>
      </c>
      <c r="J4" s="142" t="str">
        <f>IFERROR(VLOOKUP(D4,DB!A:G,7,0),"")</f>
        <v>Dead</v>
      </c>
      <c r="K4" s="149" t="s">
        <v>39063</v>
      </c>
      <c r="L4" s="150" t="str">
        <f>IFERROR(VLOOKUP(D4,DB!A:I,9,0),"")</f>
        <v>Latis</v>
      </c>
    </row>
    <row r="5" spans="1:16" ht="15" customHeight="1">
      <c r="A5" s="141" t="s">
        <v>39064</v>
      </c>
      <c r="B5" s="142" t="str">
        <f>IFERROR(VLOOKUP(D5,DB!A:K,11,0),"")</f>
        <v>R4</v>
      </c>
      <c r="C5" s="143">
        <v>2</v>
      </c>
      <c r="D5" s="144" t="s">
        <v>25805</v>
      </c>
      <c r="E5" s="145" t="s">
        <v>38964</v>
      </c>
      <c r="F5" s="146">
        <v>45936.439652777779</v>
      </c>
      <c r="G5" s="147">
        <f ca="1">IFERROR(NOW()-F5,"")</f>
        <v>2.4789814815449063E-2</v>
      </c>
      <c r="H5" s="146">
        <v>45936.432037037041</v>
      </c>
      <c r="I5" s="142" t="str">
        <f>IFERROR(VLOOKUP(D5,DB!A:F,6,0),"")</f>
        <v>SCECO</v>
      </c>
      <c r="J5" s="142" t="str">
        <f>IFERROR(VLOOKUP(D5,DB!A:G,7,0),"")</f>
        <v>Dead</v>
      </c>
      <c r="K5" s="149" t="s">
        <v>39065</v>
      </c>
      <c r="L5" s="150" t="str">
        <f>IFERROR(VLOOKUP(D5,DB!A:I,9,0),"")</f>
        <v>Latis</v>
      </c>
    </row>
    <row r="6" spans="1:16" ht="15" customHeight="1">
      <c r="A6" s="141"/>
      <c r="B6" s="142" t="str">
        <f>IFERROR(VLOOKUP(D6,DB!A:K,11,0),"")</f>
        <v/>
      </c>
      <c r="C6" s="143"/>
      <c r="D6" s="144"/>
      <c r="E6" s="145"/>
      <c r="F6" s="146"/>
      <c r="G6" s="147">
        <f ca="1">IFERROR(NOW()-F6,"")</f>
        <v>45936.464442592594</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45936.464442592594</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45936.464442592594</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45936.464442592594</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45936.464442592594</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45936.464442592594</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45936.464442592594</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45936.464442592594</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45936.464442592594</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45936.464442592594</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45936.464442592594</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45936.464442592594</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45936.464442592594</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45936.464442592594</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45936.464442592594</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45936.464442592594</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45936.464442592594</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45936.464442592594</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45936.464442592594</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45936.464442592594</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45936.464442592594</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45936.464442592594</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45936.464442592594</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45936.464442592594</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45936.464442592594</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45936.464442592594</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45936.464442592594</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45936.464442592594</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45936.464442592594</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45936.464442592594</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45936.464442592594</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45936.464442592594</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45936.464442592594</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45936.464442592594</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45936.464442592594</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45936.464442592594</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45936.464442592594</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7">
        <f ca="1">IFERROR(NOW()-F43,"")</f>
        <v>45936.464442592594</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45936.464442592594</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45936.464442592594</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45936.464442592594</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45936.464442592594</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45936.464442592594</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45936.464442592594</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45936.464442592594</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45936.464442592594</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45936.464442592594</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45936.464442592594</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45936.464442592594</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45936.464442592594</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45936.464442592594</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45936.464442592594</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45936.464442592594</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45936.464442592594</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45936.464442592594</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45936.464442592594</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45936.464442592594</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45936.464442592594</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45936.464442592594</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45936.464442592594</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45936.464442592594</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45936.464442592594</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45936.464442592594</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45936.464442592594</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45936.464442592594</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45936.464442592594</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45936.464442592594</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45936.464442592594</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45936.464442592594</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45936.464442592594</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45936.464442592594</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45936.464442592594</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45936.464442592594</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45936.464442592594</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45936.464442592594</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45936.464442592594</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45936.464442592594</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45936.464442592594</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45936.464442592594</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45936.464442592594</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45936.464442592594</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45936.464442592594</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45936.464442592594</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45936.464442592594</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45936.464442592594</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45936.464442592594</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45936.464442592594</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45936.464442592594</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45936.464442592594</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45936.464442592594</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45936.464442592594</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45936.464442592594</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45936.464442592594</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45936.464442592594</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45936.464442592594</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45936.464442592594</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45936.464442592594</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45936.464442592594</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45936.464442592594</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45936.464442592594</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45936.464442592594</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45936.464442592594</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45936.464442592594</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45936.464442592594</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45936.464442592594</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45936.464442592594</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45936.464442592594</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45936.464442592594</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45936.464442592594</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45936.464442592594</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45936.464442592594</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45936.464442592594</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45936.464442592594</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45936.464442592594</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45936.464442592594</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45936.464442592594</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45936.464442592594</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45936.464442592594</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45936.464442592594</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45936.464442592594</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45936.464442592594</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45936.464442592594</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45936.464442592594</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45936.464442592594</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45936.464442592594</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45936.464442592594</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45936.464442592594</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45936.464442592594</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45936.464442592594</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45936.464442592594</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45936.464442592594</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45936.464442592594</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45936.464442592594</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45936.464442592594</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45936.464442592594</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45936.464442592594</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45936.464442592594</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45936.464442592594</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45936.464442592594</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45936.464442592594</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45936.464442592594</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45936.464442592594</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45936.464442592594</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45936.464442592594</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45936.464442592594</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45936.464442592594</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45936.464442592594</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45936.464442592594</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45936.464442592594</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45936.464442592594</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45936.464442592594</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45936.464442592594</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45936.464442592594</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45936.464442592594</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45936.464442592594</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45936.464442592594</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45936.464442592594</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45936.464442592594</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45936.464442592594</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45936.464442592594</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45936.464442592594</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45936.464442592594</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45936.464442592594</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45936.464442592594</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45936.464442592594</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45936.464442592594</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45936.464442592594</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45936.464442592594</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45936.464442592594</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45936.464442592594</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45936.464442592594</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45936.464442592594</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45936.464442592594</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45936.464442592594</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45936.464442592594</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45936.464442592594</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45936.464442592594</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45936.464442592594</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45936.464442592594</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45936.464442592594</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45936.464442592594</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45936.464442592594</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45936.464442592594</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45936.464442592594</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45936.464442592594</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45936.464442592594</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45936.464442592594</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45936.464442592594</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45936.464442592594</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45936.464442592594</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45936.464442592594</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45936.464442592594</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45936.464442592594</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45936.464442592594</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45936.464442592594</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45936.464442592594</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45936.464442592594</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45936.464442592594</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45936.464442592594</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45936.464442592594</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45936.464442592594</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45936.464442592594</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45936.464442592594</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45936.464442592594</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45936.464442592594</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45936.464442592594</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45936.464442592594</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45936.464442592594</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45936.464442592594</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45936.464442592594</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45936.464442592594</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45936.464442592594</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45936.464442592594</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45936.464442592594</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45936.464442592594</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45936.464442592594</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45936.464442592594</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45936.464442592594</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45936.464442592594</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45936.464442592594</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45936.464442592594</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45936.464442592594</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45936.464442592594</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45936.464442592594</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45936.464442592594</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45936.464442592594</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45936.464442592594</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45936.464442592594</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45936.464442592594</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45936.464442592594</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45936.464442592594</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45936.464442592594</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45936.464442592594</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45936.464442592594</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45936.464442592594</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45936.464442592594</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45936.464442592594</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45936.464442592594</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45936.464442592594</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45936.464442592594</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45936.464442592594</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45936.464442592594</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45936.464442592594</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45936.464442592594</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45936.464442592594</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45936.464442592594</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45936.464442592594</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45936.464442592594</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45936.464442592594</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45936.464442592594</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45936.464442592594</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45936.464442592594</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45936.464442592594</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45936.464442592594</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45936.464442592594</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45936.464442592594</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45936.464442592594</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45936.464442592594</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45936.464442592594</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45936.464442592594</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45936.464442592594</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45936.464442592594</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45936.464442592594</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45936.464442592594</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45936.464442592594</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45936.464442592594</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45936.464442592594</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45936.464442592594</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45936.464442592594</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45936.464442592594</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45936.464442592594</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45936.464442592594</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45936.464442592594</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45936.464442592594</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45936.464442592594</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45936.464442592594</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45936.464442592594</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45936.464442592594</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45936.464442592594</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45936.464442592594</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45936.464442592594</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45936.464442592594</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45936.464442592594</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45936.464442592594</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45936.464442592594</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45936.464442592594</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45936.464442592594</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45936.464442592594</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45936.464442592594</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45936.464442592594</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45936.464442592594</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45936.464442592594</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45936.464442592594</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45936.464442592594</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45936.464442592594</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45936.464442592594</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45936.464442592594</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45936.464442592594</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45936.464442592594</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45936.464442592594</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45936.464442592594</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45936.464442592594</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45936.464442592594</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45936.464442592594</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45936.464442592594</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45936.464442592594</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45936.464442592594</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45936.464442592594</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45936.464442592594</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45936.464442592594</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45936.464442592594</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45936.464442592594</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45936.464442592594</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45936.464442592594</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45936.464442592594</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45936.464442592594</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45936.464442592594</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45936.464442592594</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45936.464442592594</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45936.464442592594</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45936.464442592594</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45936.464442592594</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45936.464442592594</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45936.464442592594</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45936.464442592594</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45936.464442592594</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45936.464442592594</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45936.464442592594</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45936.464442592594</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45936.464442592594</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45936.464442592594</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45936.464442592594</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45936.464442592594</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45936.464442592594</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45936.464442592594</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45936.464442592594</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45936.464442592594</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45936.464442592594</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45936.464442592594</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45936.464442592594</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45936.464442592594</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45936.464442592594</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45936.464442592594</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45936.464442592594</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45936.464442592594</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45936.464442592594</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45936.464442592594</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45936.464442592594</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45936.464442592594</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45936.464442592594</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45936.464442592594</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45936.464442592594</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45936.464442592594</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45936.464442592594</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45936.464442592594</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45936.464442592594</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45936.464442592594</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45936.464442592594</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45936.464442592594</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45936.464442592594</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45936.464442592594</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45936.464442592594</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45936.464442592594</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45936.464442592594</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45936.464442592594</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45936.464442592594</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45936.464442592594</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45936.464442592594</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45936.464442592594</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45936.464442592594</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45936.464442592594</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45936.464442592594</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45936.464442592594</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45936.464442592594</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45936.464442592594</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45936.464442592594</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45936.464442592594</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45936.464442592594</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45936.464442592594</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45936.464442592594</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45936.464442592594</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45936.464442592594</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45936.464442592594</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45936.464442592594</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45936.464442592594</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45936.464442592594</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45936.464442592594</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45936.464442592594</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45936.464442592594</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45936.464442592594</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45936.464442592594</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45936.464442592594</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45936.464442592594</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45936.464442592594</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45936.464442592594</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45936.464442592594</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45936.464442592594</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45936.464442592594</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45936.464442592594</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45936.464442592594</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45936.464442592594</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45936.464442592594</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45936.464442592594</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45936.464442592594</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45936.464442592594</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45936.464442592594</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45936.464442592594</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45936.464442592594</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45936.464442592594</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45936.464442592594</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45936.464442592594</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45936.464442592594</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45936.464442592594</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45936.464442592594</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45936.464442592594</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45936.464442592594</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45936.464442592594</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45936.464442592594</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45936.464442592594</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45936.464442592594</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45936.464442592594</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45936.464442592594</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45936.464442592594</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45936.464442592594</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45936.464442592594</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45936.464442592594</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45936.464442592594</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45936.464442592594</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45936.464442592594</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45936.464442592594</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45936.464442592594</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45936.464442592594</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45936.464442592594</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45936.464442592594</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45936.464442592594</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45936.464442592594</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45936.464442592594</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45936.464442592594</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45936.464442592594</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45936.464442592594</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45936.464442592594</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45936.464442592594</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45936.464442592594</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45936.464442592594</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45936.464442592594</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45936.464442592594</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45936.464442592594</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45936.464442592594</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45936.464442592594</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45936.464442592594</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45936.464442592594</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45936.464442592594</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45936.464442592594</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45936.464442592594</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45936.464442592594</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45936.464442592594</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45936.464442592594</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45936.464442592594</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45936.464442592594</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45936.464442592594</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45936.464442592594</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45936.464442592594</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45936.464442592594</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45936.464442592594</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45936.464442592594</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45936.464442592594</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45936.464442592594</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45936.464442592594</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45936.464442592594</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45936.464442592594</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45936.464442592594</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45936.464442592594</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45936.464442592594</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45936.464442592594</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45936.464442592594</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45936.464442592594</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45936.464442592594</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45936.464442592594</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45936.464442592594</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45936.464442592594</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45936.464442592594</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45936.464442592594</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45936.464442592594</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45936.464442592594</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45936.464442592594</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45936.464442592594</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45936.464442592594</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45936.464442592594</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45936.464442592594</v>
      </c>
      <c r="H494" s="146"/>
      <c r="I494" s="142" t="str">
        <f>IFERROR(VLOOKUP(D494,DB!A:F,6,0),"")</f>
        <v/>
      </c>
      <c r="J494" s="142" t="str">
        <f>IFERROR(VLOOKUP(D494,DB!A:G,7,0),"")</f>
        <v/>
      </c>
      <c r="K494" s="149"/>
      <c r="L494" s="150" t="str">
        <f>IFERROR(VLOOKUP(D494,DB!A:I,9,0),"")</f>
        <v/>
      </c>
    </row>
    <row r="495" spans="1:12" ht="15" customHeight="1">
      <c r="A495" s="141"/>
      <c r="B495" s="142" t="str">
        <f>IFERROR(VLOOKUP(D495,DB!A:K,11,0),"")</f>
        <v/>
      </c>
      <c r="C495" s="143"/>
      <c r="D495" s="144"/>
      <c r="E495" s="145"/>
      <c r="F495" s="146"/>
      <c r="G495" s="148">
        <f ca="1">IFERROR(NOW()-F495,"")</f>
        <v>45936.464442592594</v>
      </c>
      <c r="H495" s="146"/>
      <c r="I495" s="142" t="str">
        <f>IFERROR(VLOOKUP(D495,DB!A:F,6,0),"")</f>
        <v/>
      </c>
      <c r="J495" s="142" t="str">
        <f>IFERROR(VLOOKUP(D495,DB!A:G,7,0),"")</f>
        <v/>
      </c>
      <c r="K495" s="149"/>
      <c r="L495" s="150" t="str">
        <f>IFERROR(VLOOKUP(D495,DB!A:I,9,0),"")</f>
        <v/>
      </c>
    </row>
    <row r="496" spans="1:12" ht="15" customHeight="1">
      <c r="A496" s="151"/>
      <c r="B496" s="152" t="str">
        <f>IFERROR(VLOOKUP(D496,DB!A:K,11,0),"")</f>
        <v/>
      </c>
      <c r="C496" s="153"/>
      <c r="D496" s="154"/>
      <c r="E496" s="155"/>
      <c r="F496" s="156"/>
      <c r="G496" s="157">
        <f ca="1">IFERROR(NOW()-F496,"")</f>
        <v>45936.464442592594</v>
      </c>
      <c r="H496" s="156"/>
      <c r="I496" s="152" t="str">
        <f>IFERROR(VLOOKUP(D496,DB!A:F,6,0),"")</f>
        <v/>
      </c>
      <c r="J496" s="152" t="str">
        <f>IFERROR(VLOOKUP(D496,DB!A:G,7,0),"")</f>
        <v/>
      </c>
      <c r="K496" s="158"/>
      <c r="L496" s="159" t="str">
        <f>IFERROR(VLOOKUP(D496,DB!A:I,9,0),"")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44.632382870368019</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39049</v>
      </c>
      <c r="F3" s="38">
        <v>45926.188877314817</v>
      </c>
      <c r="G3" s="39">
        <f ca="1">IFERROR(NOW()-F3,"-")</f>
        <v>10.275565740739694</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37"/>
      <c r="E4" s="37"/>
      <c r="F4" s="38"/>
      <c r="G4" s="39">
        <f ca="1">IFERROR(NOW()-F4,"-")</f>
        <v>45936.464443055556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45936.464443055556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45936.464443055556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45936.464443055556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45936.464443055556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45936.464443055556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45936.464443055556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45936.464443055556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45936.464443055556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45936.464443055556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45936.464443055556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45936.464443055556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45936.464443055556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45936.464443055556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45936.464443055556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45936.464443055556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45936.464443055556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45936.464443055556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45936.464443055556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45936.464443055556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45936.464443055556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45936.464443055556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45936.464443055556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45936.464443055556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45936.464443055556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45936.464443055556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45936.464443055556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45936.464443055556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45936.464443055556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45936.464443055556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45936.464443055556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45936.464443055556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45936.464443055556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45936.464443055556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45936.464443055556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45936.464443055556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45936.464443055556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45936.464443055556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45936.464443055556</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45936.464443055556</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45936.464443055556</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45936.464443055556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45936.464443055556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45936.464443055556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45936.464443055556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45936.464443055556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45936.464443055556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45936.464443055556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45936.464443055556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45936.464443055556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45936.464443055556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45936.464443055556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45936.464443055556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45936.464443055556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45936.464443055556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45936.464443055556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45936.464443055556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45936.464443055556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45936.464443055556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45936.464443055556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45936.464443055556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45936.464443055556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45936.464443055556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45936.464443055556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45936.464443055556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45936.464443055556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45936.464443055556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45936.464443055556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45936.464443055556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45936.464443055556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45936.464443055556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45936.464443055556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45936.464443055556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45936.464443055556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45936.464443055556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45936.464443055556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45936.464443055556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45936.464443055556</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45936.464443055556</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45936.464443055556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45936.464443055556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45936.464443055556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45936.464443055556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45936.464443055556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45936.464443055556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45936.464443055556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45936.464443055556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45936.464443055556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45936.464443055556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45936.464443055556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45936.464443055556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45936.464443055556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45936.464443055556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45936.464443055556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45936.464443055556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45936.464443055556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45936.464443055556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45936.464443055556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45936.464443055556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45936.464443055556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45936.464443055556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45936.464443055556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45936.464443055556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45936.464443055556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45936.464443055556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45936.464443055556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45936.464443055556</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45936.464443055556</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45936.464443055556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45936.464443055556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45936.464443055556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45936.464443055556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45936.464443055556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45936.464443055556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45936.464443055556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45936.464443055556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45936.464443055556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45936.464443055556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45936.464443055556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45936.464443055556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45936.464443055556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45936.464443055556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45936.464443055556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45936.464443055556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45936.464443055556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45936.464443055556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45936.464443055556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45936.464443055556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45936.464443055556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45936.464443055556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45936.464443055556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45936.464443055556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45936.464443055556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45936.464443055556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45936.464443055556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45936.464443055556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45936.464443055556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45936.464443055556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45936.464443055556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45936.464443055556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45936.464443055556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45936.464443055556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45936.464443055556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45936.464443055556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45936.464443055556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45936.464443055556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45936.464443055556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45936.464443055556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45936.464443055556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45936.464443055556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45936.464443055556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45936.464443055556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45936.464443055556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45936.464443055556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45936.464443055556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45936.464443055556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45936.464443055556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45936.464443055556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45936.464443055556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45936.464443055556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45936.464443055556</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45936.464443055556</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9.6915953703719424</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45936.464443055556</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2.5834703703731066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1.5221972222207114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45936.464443055556</v>
      </c>
      <c r="H6" s="124">
        <v>45936.427731481483</v>
      </c>
      <c r="I6" s="120" t="str">
        <f>IFERROR(VLOOKUP(D6,DB!A:F,6,0),"")</f>
        <v>SCECO</v>
      </c>
      <c r="J6" s="119" t="str">
        <f>IFERROR(VLOOKUP(D6,DB!A:G,7,0),"")</f>
        <v xml:space="preserve">Weak </v>
      </c>
      <c r="K6" s="125" t="s">
        <v>39076</v>
      </c>
      <c r="L6" s="126" t="str">
        <f>IFERROR(VLOOKUP(D6,DB!A:I,9,0),"")</f>
        <v>Latis</v>
      </c>
    </row>
    <row r="7" spans="1:16383" ht="31.5" customHeight="1">
      <c r="A7" s="121"/>
      <c r="B7" s="120" t="str">
        <f>IFERROR(VLOOKUP(D7,DB!A:K,11,0),"")</f>
        <v/>
      </c>
      <c r="C7" s="122"/>
      <c r="D7" s="120"/>
      <c r="E7" s="123"/>
      <c r="F7" s="124"/>
      <c r="G7" s="89">
        <f ca="1">IFERROR(NOW()-F7,"-")</f>
        <v>45936.464443055556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45936.464443055556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45936.464443055556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45936.464443055556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45936.464443055556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45936.464443055556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45936.464443055556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45936.464443055556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45936.464443055556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45936.464443055556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45936.464443055556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45936.464443055556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45936.464443055556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45936.464443055556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45936.464443055556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45936.464443055556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45936.464443055556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45936.464443055556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45936.464443055556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45936.464443055556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45936.464443055556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45936.464443055556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45936.464443055556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45936.464443055556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45936.464443055556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45936.464443055556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45936.464443055556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45936.464443055556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45936.464443055556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45936.464443055556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45936.464443055556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45936.464443055556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45936.464443055556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45936.464443055556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45936.464443055556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45936.464443055556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45936.464443055556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45936.464443055556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45936.464443055556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45936.464443055556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45936.464443055556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45936.464443055556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45936.464443055556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45936.464443055556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45936.464443055556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45936.464443055556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45936.464443055556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45936.464443055556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45936.464443055556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45936.464443055556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45936.464443055556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45936.464443055556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45936.464443055556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45936.464443055556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45936.464443055556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45936.464443055556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45936.464443055556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45936.464443055556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45936.464443055556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45936.464443055556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45936.464443055556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45936.464443055556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45936.464443055556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45936.464443055556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45936.464443055556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45936.464443055556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45936.464443055556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45936.464443055556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45936.464443055556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45936.464443055556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45936.464443055556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45936.464443055556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45936.464443055556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45936.464443055556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45936.464443055556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45936.464443055556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45936.464443055556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45936.464443055556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45936.464443055556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45936.464443055556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45936.464443055556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45936.464443055556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45936.464443055556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45936.464443055556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45936.464443055556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45936.464443055556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45936.464443055556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45936.464443055556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45936.464443055556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45936.464443055556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45936.464443055556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45936.464443055556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45936.464443055556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45936.464443055556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45936.464443055556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45936.464443055556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45936.464443055556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45936.464443055556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45936.464443055556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45936.464443055556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45936.464443055556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45936.464443055556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45936.464443055556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45936.464443055556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45936.464443055556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45936.464443055556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45936.464443055556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45936.464443055556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45936.464443055556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45936.464443055556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45936.464443055556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45936.464443055556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45936.464443055556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45936.464443055556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45936.464443055556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45936.464443055556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45936.464443055556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45936.464443055556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45936.464443055556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45936.464443055556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45936.464443055556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45936.464443055556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45936.464443055556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45936.464443055556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45936.464443055556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45936.464443055556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45936.464443055556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45936.464443055556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45936.464443055556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45936.464443055556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45936.464443055556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45936.464443055556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45936.464443055556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45936.464443055556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45936.464443055556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45936.464443055556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45936.464443055556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45936.464443055556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45936.464443055556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45936.464443055556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45936.464443055556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45936.464443055556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45936.464443055556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45936.464443055556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45936.464443055556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45936.464443055556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45936.464443055556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45936.464443055556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45936.464443055556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45936.464443055556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45936.464443055556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45936.464443055556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45936.464443055556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45936.464443055556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45936.464443055556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45936.464443055556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45936.464443055556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45936.464443055556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45936.464443055556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45936.464443055556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45936.464443055556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45936.464443055556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45936.464443055556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45936.464443055556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45936.464443055556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45936.464443055556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45936.464443055556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45936.464443055556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45936.464443055556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45936.464443055556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45936.464443055556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45936.464443055556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45936.464443055556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45936.464443055556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45936.464443055556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45936.464443055556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45936.464443055556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45936.464443055556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45936.464443055556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45936.464443055556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45936.464443055556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45936.464443055556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45936.464443055556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45936.464443055556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45936.464443055556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45936.464443055556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45936.464443055556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45936.464443055556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45936.464443055556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45936.464443055556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45936.464443055556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45936.464443055556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45936.464443055556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45936.464443055556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45936.464443055556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45936.464443055556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45936.464443055556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45936.464443055556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45936.464443055556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45936.464443055556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45936.464443055556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45936.464443055556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45936.464443055556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45936.464443055556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45936.464443055556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45936.464443055556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45936.464443055556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45936.464443055556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45936.464443055556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45936.464443055556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45936.464443055556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45936.464443055556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45936.464443055556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45936.464443055556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45936.464443055556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45936.464443055556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45936.464443055556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45936.464443055556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45936.464443055556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45936.464443055556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45936.464443055556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45936.464443055556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45936.464443055556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45936.464443055556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45936.464443055556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45936.464443055556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45936.464443055556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45936.464443055556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45936.464443055556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45936.464443055556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45936.464443055556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45936.464443055556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45936.464443055556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45936.464443055556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45936.464443055556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45936.464443055556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45936.464443055556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45936.464443055556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45936.464443055556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45936.464443055556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45936.464443055556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45936.464443055556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45936.464443055556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45936.464443055556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45936.464443055556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45936.464443055556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45936.464443055556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45936.464443055556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45936.464443055556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45936.464443055556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45936.464443055556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45936.464443055556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45936.464443055556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45936.464443055556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45936.464443055556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45936.464443055556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45936.464443055556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45936.464443055556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45936.464443055556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45936.464443055556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45936.464443055556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45936.464443055556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45936.464443055556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45936.464443055556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45936.464443055556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45936.464443055556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45936.464443055556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45936.464443055556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45936.464443055556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45936.464443055556</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